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D:\KrosData\Export\"/>
    </mc:Choice>
  </mc:AlternateContent>
  <bookViews>
    <workbookView xWindow="0" yWindow="0" windowWidth="0" windowHeight="0"/>
  </bookViews>
  <sheets>
    <sheet name="Rekapitulace stavby" sheetId="1" r:id="rId1"/>
    <sheet name="SO 32 - DBP _ Stáje jalovice" sheetId="2" r:id="rId2"/>
  </sheets>
  <definedNames>
    <definedName name="_xlnm.Print_Area" localSheetId="0">'Rekapitulace stavby'!$D$4:$AO$76,'Rekapitulace stavby'!$C$82:$AQ$96</definedName>
    <definedName name="_xlnm.Print_Titles" localSheetId="0">'Rekapitulace stavby'!$92:$92</definedName>
    <definedName name="_xlnm._FilterDatabase" localSheetId="1" hidden="1">'SO 32 - DBP _ Stáje jalovice'!$C$127:$K$205</definedName>
    <definedName name="_xlnm.Print_Area" localSheetId="1">'SO 32 - DBP _ Stáje jalovice'!$C$4:$J$39,'SO 32 - DBP _ Stáje jalovice'!$C$50:$J$76,'SO 32 - DBP _ Stáje jalovice'!$C$82:$J$109,'SO 32 - DBP _ Stáje jalovice'!$C$115:$K$205</definedName>
    <definedName name="_xlnm.Print_Titles" localSheetId="1">'SO 32 - DBP _ Stáje jalovice'!$127:$127</definedName>
  </definedNames>
  <calcPr/>
</workbook>
</file>

<file path=xl/calcChain.xml><?xml version="1.0" encoding="utf-8"?>
<calcChain xmlns="http://schemas.openxmlformats.org/spreadsheetml/2006/main">
  <c i="2" l="1" r="J37"/>
  <c r="J36"/>
  <c i="1" r="AY95"/>
  <c i="2" r="J35"/>
  <c i="1" r="AX95"/>
  <c i="2" r="BI204"/>
  <c r="BH204"/>
  <c r="BG204"/>
  <c r="BF204"/>
  <c r="T204"/>
  <c r="T203"/>
  <c r="R204"/>
  <c r="R203"/>
  <c r="P204"/>
  <c r="P203"/>
  <c r="BI201"/>
  <c r="BH201"/>
  <c r="BG201"/>
  <c r="BF201"/>
  <c r="T201"/>
  <c r="R201"/>
  <c r="P201"/>
  <c r="BI199"/>
  <c r="BH199"/>
  <c r="BG199"/>
  <c r="BF199"/>
  <c r="T199"/>
  <c r="R199"/>
  <c r="P199"/>
  <c r="BI196"/>
  <c r="BH196"/>
  <c r="BG196"/>
  <c r="BF196"/>
  <c r="T196"/>
  <c r="R196"/>
  <c r="P196"/>
  <c r="BI194"/>
  <c r="BH194"/>
  <c r="BG194"/>
  <c r="BF194"/>
  <c r="T194"/>
  <c r="R194"/>
  <c r="P194"/>
  <c r="BI191"/>
  <c r="BH191"/>
  <c r="BG191"/>
  <c r="BF191"/>
  <c r="T191"/>
  <c r="T190"/>
  <c r="R191"/>
  <c r="R190"/>
  <c r="P191"/>
  <c r="P190"/>
  <c r="BI188"/>
  <c r="BH188"/>
  <c r="BG188"/>
  <c r="BF188"/>
  <c r="T188"/>
  <c r="T187"/>
  <c r="R188"/>
  <c r="R187"/>
  <c r="P188"/>
  <c r="P187"/>
  <c r="BI185"/>
  <c r="BH185"/>
  <c r="BG185"/>
  <c r="BF185"/>
  <c r="T185"/>
  <c r="R185"/>
  <c r="P185"/>
  <c r="BI183"/>
  <c r="BH183"/>
  <c r="BG183"/>
  <c r="BF183"/>
  <c r="T183"/>
  <c r="R183"/>
  <c r="P183"/>
  <c r="BI182"/>
  <c r="BH182"/>
  <c r="BG182"/>
  <c r="BF182"/>
  <c r="T182"/>
  <c r="R182"/>
  <c r="P182"/>
  <c r="BI180"/>
  <c r="BH180"/>
  <c r="BG180"/>
  <c r="BF180"/>
  <c r="T180"/>
  <c r="R180"/>
  <c r="P180"/>
  <c r="BI178"/>
  <c r="BH178"/>
  <c r="BG178"/>
  <c r="BF178"/>
  <c r="T178"/>
  <c r="R178"/>
  <c r="P178"/>
  <c r="BI176"/>
  <c r="BH176"/>
  <c r="BG176"/>
  <c r="BF176"/>
  <c r="T176"/>
  <c r="R176"/>
  <c r="P176"/>
  <c r="BI173"/>
  <c r="BH173"/>
  <c r="BG173"/>
  <c r="BF173"/>
  <c r="T173"/>
  <c r="R173"/>
  <c r="P173"/>
  <c r="BI168"/>
  <c r="BH168"/>
  <c r="BG168"/>
  <c r="BF168"/>
  <c r="T168"/>
  <c r="R168"/>
  <c r="P168"/>
  <c r="BI160"/>
  <c r="BH160"/>
  <c r="BG160"/>
  <c r="BF160"/>
  <c r="T160"/>
  <c r="R160"/>
  <c r="P160"/>
  <c r="BI157"/>
  <c r="BH157"/>
  <c r="BG157"/>
  <c r="BF157"/>
  <c r="T157"/>
  <c r="R157"/>
  <c r="P157"/>
  <c r="BI155"/>
  <c r="BH155"/>
  <c r="BG155"/>
  <c r="BF155"/>
  <c r="T155"/>
  <c r="R155"/>
  <c r="P155"/>
  <c r="BI153"/>
  <c r="BH153"/>
  <c r="BG153"/>
  <c r="BF153"/>
  <c r="T153"/>
  <c r="R153"/>
  <c r="P153"/>
  <c r="BI151"/>
  <c r="BH151"/>
  <c r="BG151"/>
  <c r="BF151"/>
  <c r="T151"/>
  <c r="R151"/>
  <c r="P151"/>
  <c r="BI146"/>
  <c r="BH146"/>
  <c r="BG146"/>
  <c r="BF146"/>
  <c r="T146"/>
  <c r="T145"/>
  <c r="R146"/>
  <c r="R145"/>
  <c r="P146"/>
  <c r="P145"/>
  <c r="BI141"/>
  <c r="BH141"/>
  <c r="BG141"/>
  <c r="BF141"/>
  <c r="T141"/>
  <c r="R141"/>
  <c r="P141"/>
  <c r="BI138"/>
  <c r="BH138"/>
  <c r="BG138"/>
  <c r="BF138"/>
  <c r="T138"/>
  <c r="R138"/>
  <c r="P138"/>
  <c r="BI134"/>
  <c r="BH134"/>
  <c r="BG134"/>
  <c r="BF134"/>
  <c r="T134"/>
  <c r="R134"/>
  <c r="P134"/>
  <c r="BI131"/>
  <c r="BH131"/>
  <c r="BG131"/>
  <c r="BF131"/>
  <c r="T131"/>
  <c r="R131"/>
  <c r="P131"/>
  <c r="J124"/>
  <c r="F124"/>
  <c r="F122"/>
  <c r="E120"/>
  <c r="J91"/>
  <c r="F91"/>
  <c r="F89"/>
  <c r="E87"/>
  <c r="J24"/>
  <c r="E24"/>
  <c r="J125"/>
  <c r="J23"/>
  <c r="J18"/>
  <c r="E18"/>
  <c r="F125"/>
  <c r="J17"/>
  <c r="J12"/>
  <c r="J122"/>
  <c r="E7"/>
  <c r="E85"/>
  <c i="1" r="L90"/>
  <c r="AM90"/>
  <c r="AM89"/>
  <c r="L89"/>
  <c r="AM87"/>
  <c r="L87"/>
  <c r="L85"/>
  <c r="L84"/>
  <c i="2" r="BK199"/>
  <c r="J151"/>
  <c r="BK157"/>
  <c r="BK188"/>
  <c r="J201"/>
  <c r="J131"/>
  <c r="BK204"/>
  <c r="J188"/>
  <c r="BK155"/>
  <c r="BK153"/>
  <c r="BK183"/>
  <c r="BK191"/>
  <c r="J199"/>
  <c r="BK134"/>
  <c r="BK141"/>
  <c r="BK180"/>
  <c r="BK196"/>
  <c r="J146"/>
  <c r="BK182"/>
  <c r="J153"/>
  <c r="J185"/>
  <c r="J176"/>
  <c r="BK146"/>
  <c r="BK160"/>
  <c r="J183"/>
  <c r="J141"/>
  <c r="BK151"/>
  <c r="J178"/>
  <c r="BK168"/>
  <c r="BK185"/>
  <c r="J194"/>
  <c r="J173"/>
  <c r="J204"/>
  <c r="J180"/>
  <c r="J182"/>
  <c r="J191"/>
  <c r="J196"/>
  <c r="J134"/>
  <c r="BK176"/>
  <c r="BK201"/>
  <c r="BK131"/>
  <c r="J138"/>
  <c r="BK173"/>
  <c r="BK194"/>
  <c r="J155"/>
  <c r="BK138"/>
  <c r="J168"/>
  <c r="BK178"/>
  <c i="1" r="AS94"/>
  <c i="2" r="J157"/>
  <c r="J160"/>
  <c l="1" r="P150"/>
  <c r="BK130"/>
  <c r="J130"/>
  <c r="J98"/>
  <c r="BK150"/>
  <c r="J150"/>
  <c r="J100"/>
  <c r="R159"/>
  <c r="R130"/>
  <c r="R150"/>
  <c r="P175"/>
  <c r="P130"/>
  <c r="T150"/>
  <c r="R175"/>
  <c r="P198"/>
  <c r="T130"/>
  <c r="BK159"/>
  <c r="J159"/>
  <c r="J101"/>
  <c r="BK175"/>
  <c r="J175"/>
  <c r="J102"/>
  <c r="BK193"/>
  <c r="J193"/>
  <c r="J106"/>
  <c r="T193"/>
  <c r="T186"/>
  <c r="R198"/>
  <c r="T159"/>
  <c r="R193"/>
  <c r="R186"/>
  <c r="P159"/>
  <c r="T175"/>
  <c r="P193"/>
  <c r="P186"/>
  <c r="BK198"/>
  <c r="J198"/>
  <c r="J107"/>
  <c r="T198"/>
  <c r="BK190"/>
  <c r="J190"/>
  <c r="J105"/>
  <c r="BK203"/>
  <c r="J203"/>
  <c r="J108"/>
  <c r="BK145"/>
  <c r="J145"/>
  <c r="J99"/>
  <c r="BK187"/>
  <c r="J187"/>
  <c r="J104"/>
  <c r="F92"/>
  <c r="BE138"/>
  <c r="BE141"/>
  <c r="BE157"/>
  <c r="BE168"/>
  <c r="BE196"/>
  <c r="BE199"/>
  <c r="BE201"/>
  <c r="BE131"/>
  <c r="BE146"/>
  <c r="BE191"/>
  <c r="J89"/>
  <c r="BE151"/>
  <c r="BE153"/>
  <c r="BE155"/>
  <c r="BE180"/>
  <c r="BE182"/>
  <c r="BE204"/>
  <c r="E118"/>
  <c r="BE160"/>
  <c r="BE188"/>
  <c r="BE173"/>
  <c r="BE176"/>
  <c r="BE178"/>
  <c r="BE194"/>
  <c r="J92"/>
  <c r="BE134"/>
  <c r="BE183"/>
  <c r="BE185"/>
  <c r="J34"/>
  <c i="1" r="AW95"/>
  <c i="2" r="F37"/>
  <c i="1" r="BD95"/>
  <c r="BD94"/>
  <c r="W33"/>
  <c i="2" r="F34"/>
  <c i="1" r="BA95"/>
  <c r="BA94"/>
  <c r="W30"/>
  <c i="2" r="F36"/>
  <c i="1" r="BC95"/>
  <c r="BC94"/>
  <c r="W32"/>
  <c i="2" r="F35"/>
  <c i="1" r="BB95"/>
  <c r="BB94"/>
  <c r="AX94"/>
  <c i="2" l="1" r="P129"/>
  <c r="P128"/>
  <c i="1" r="AU95"/>
  <c i="2" r="T129"/>
  <c r="T128"/>
  <c r="R129"/>
  <c r="R128"/>
  <c r="BK186"/>
  <c r="J186"/>
  <c r="J103"/>
  <c r="BK129"/>
  <c r="J129"/>
  <c r="J97"/>
  <c i="1" r="AU94"/>
  <c i="2" r="F33"/>
  <c i="1" r="AZ95"/>
  <c r="AZ94"/>
  <c r="W29"/>
  <c r="AW94"/>
  <c r="AK30"/>
  <c r="W31"/>
  <c i="2" r="J33"/>
  <c i="1" r="AV95"/>
  <c r="AT95"/>
  <c r="AY94"/>
  <c i="2" l="1" r="BK128"/>
  <c r="J128"/>
  <c r="J96"/>
  <c i="1" r="AV94"/>
  <c r="AK29"/>
  <c i="2" l="1" r="J30"/>
  <c i="1" r="AG95"/>
  <c r="AG94"/>
  <c r="AK26"/>
  <c r="AT94"/>
  <c r="AN94"/>
  <c i="2" l="1" r="J39"/>
  <c i="1" r="AN95"/>
  <c r="AK35"/>
</calcChain>
</file>

<file path=xl/sharedStrings.xml><?xml version="1.0" encoding="utf-8"?>
<sst xmlns="http://schemas.openxmlformats.org/spreadsheetml/2006/main">
  <si>
    <t>Export Komplet</t>
  </si>
  <si>
    <t/>
  </si>
  <si>
    <t>2.0</t>
  </si>
  <si>
    <t>ZAMOK</t>
  </si>
  <si>
    <t>False</t>
  </si>
  <si>
    <t>{be243169-9916-4521-ab04-628909073e95}</t>
  </si>
  <si>
    <t>0,01</t>
  </si>
  <si>
    <t>21</t>
  </si>
  <si>
    <t>15</t>
  </si>
  <si>
    <t>REKAPITULACE STAVBY</t>
  </si>
  <si>
    <t xml:space="preserve">v ---  níže se nacházejí doplnkové a pomocné údaje k sestavám  --- v</t>
  </si>
  <si>
    <t>Návod na vyplnění</t>
  </si>
  <si>
    <t>0,001</t>
  </si>
  <si>
    <t>Kód:</t>
  </si>
  <si>
    <t>N22-084_exp3</t>
  </si>
  <si>
    <t xml:space="preserve">Měnit lze pouze buňky se žlutým podbarvením!_x000d_
_x000d_
1) na prvním listu Rekapitulace stavby vyplňte v sestavě_x000d_
_x000d_
    a) Souhrnný list_x000d_
       - údaje o Uchazeči_x000d_
         (přenesou se do ostatních sestav i v jiných listech)_x000d_
_x000d_
    b) Rekapitulace objektů_x000d_
       - potřebné Ostatní náklady_x000d_
_x000d_
2) na vybraných listech vyplňte v sestavě_x000d_
_x000d_
    a) Krycí list_x000d_
       - údaje o Uchazeči, pokud se liší od údajů o Uchazeči na Souhrnném listu_x000d_
         (údaje se přenesou do ostatních sestav v daném listu)_x000d_
_x000d_
    b) Rekapitulace rozpočtu_x000d_
       - potřebné Ostatní náklady_x000d_
_x000d_
    c) Celkové náklady za stavbu_x000d_
       - ceny u položek_x000d_
       - množství, pokud má žluté podbarvení_x000d_
       - a v případě potřeby poznámku (ta je ve skrytém sloupci)</t>
  </si>
  <si>
    <t>Stavba:</t>
  </si>
  <si>
    <t>ŠKOLNÍ FARMA NA ZEMĚDĚLCE – ČÍNOV A SOUVISEJÍCÍ ČINNOST</t>
  </si>
  <si>
    <t>KSO:</t>
  </si>
  <si>
    <t>CC-CZ:</t>
  </si>
  <si>
    <t>Místo:</t>
  </si>
  <si>
    <t xml:space="preserve"> </t>
  </si>
  <si>
    <t>Datum:</t>
  </si>
  <si>
    <t>22. 7. 2022</t>
  </si>
  <si>
    <t>Zadavatel:</t>
  </si>
  <si>
    <t>IČ:</t>
  </si>
  <si>
    <t>STŘEDNÍ ŠKOLA ZEMĚDĚLSKÁ A POTRAVINÁŘSKÁ KLATOVY</t>
  </si>
  <si>
    <t>DIČ:</t>
  </si>
  <si>
    <t>Uchazeč:</t>
  </si>
  <si>
    <t>Vyplň údaj</t>
  </si>
  <si>
    <t>Projektant:</t>
  </si>
  <si>
    <t>KANIA a.s.</t>
  </si>
  <si>
    <t>True</t>
  </si>
  <si>
    <t>Zpracovatel:</t>
  </si>
  <si>
    <t>Poznámka:</t>
  </si>
  <si>
    <t>Soupis prací je sestaven za využití položek Cenové soustavy ÚRS. Cenové a technické podmínky položek CS ÚRS, které nejsou uvedeny v soupisu prací (tzv. úvodní části katalogů) jsou neomezeně dálkově k dispozici na www.cs-urs.cz. Položky soupisu prací, které nemají ve sloupci „Cenová soustava“ uveden žádný údaj, nepochází z Cenové soustavy ÚRS (takové položky soupisu prací mají Cenovou soustavu „VLASTNÍ“). Ocenění "vlastní" položky:na základě odborných znalostí a zkušeností projektanta při realizaci obdobných zakázek za období 5-ti let. nebo na základě CN) Nedílnou součástí soupisu prací je projektová dokumentace vč. textových příloh, na kterou se položky soupisu prací plně odkazují. (S ohledem na charekter stavby budou provedené práce odsouhlaseny a případně upřesněny v rámci realizace zástupcem objednatele) . POLOŽKY V SOUPISU PRACÍ _ CENOVÁ ÚROVEŇ "VLASTNÍ".</t>
  </si>
  <si>
    <t>Cena bez DPH</t>
  </si>
  <si>
    <t>Sazba daně</t>
  </si>
  <si>
    <t>Základ daně</t>
  </si>
  <si>
    <t>Výše daně</t>
  </si>
  <si>
    <t>DPH</t>
  </si>
  <si>
    <t>základní</t>
  </si>
  <si>
    <t>snížená</t>
  </si>
  <si>
    <t>zákl. přenesená</t>
  </si>
  <si>
    <t>sníž. přenesená</t>
  </si>
  <si>
    <t>nulová</t>
  </si>
  <si>
    <t>Cena s DPH</t>
  </si>
  <si>
    <t>v</t>
  </si>
  <si>
    <t>CZK</t>
  </si>
  <si>
    <t>Projektant</t>
  </si>
  <si>
    <t>Zpracovatel</t>
  </si>
  <si>
    <t>Datum a podpis:</t>
  </si>
  <si>
    <t>Razítko</t>
  </si>
  <si>
    <t>Objednavatel</t>
  </si>
  <si>
    <t>Uchazeč</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</si>
  <si>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</si>
  <si>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</si>
  <si>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</si>
  <si>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</si>
  <si>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</si>
  <si>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</si>
  <si>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</si>
  <si>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</si>
  <si>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</si>
  <si>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</si>
  <si>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</si>
  <si>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</si>
  <si>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</si>
  <si>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</si>
  <si>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</si>
  <si>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</si>
  <si>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</si>
  <si>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</si>
  <si>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</si>
  <si>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 rozpočtů</t>
  </si>
  <si>
    <t>D</t>
  </si>
  <si>
    <t>0</t>
  </si>
  <si>
    <t>###NOIMPORT###</t>
  </si>
  <si>
    <t>IMPORT</t>
  </si>
  <si>
    <t>{00000000-0000-0000-0000-000000000000}</t>
  </si>
  <si>
    <t>/</t>
  </si>
  <si>
    <t>SO 32</t>
  </si>
  <si>
    <t>DBP _ Stáje jalovice</t>
  </si>
  <si>
    <t>STA</t>
  </si>
  <si>
    <t>1</t>
  </si>
  <si>
    <t>{a16240e4-c015-4f74-967d-1b7469586b16}</t>
  </si>
  <si>
    <t>815 99</t>
  </si>
  <si>
    <t>2</t>
  </si>
  <si>
    <t>KRYCÍ LIST SOUPISU PRACÍ</t>
  </si>
  <si>
    <t>Objekt:</t>
  </si>
  <si>
    <t>SO 32 - DBP _ Stáje jalovice</t>
  </si>
  <si>
    <t>STŘEDNÍ ŠKOLA ZEMĚDĚLSKÁ A POTRAVINÁŘSKÁ</t>
  </si>
  <si>
    <t>REKAPITULACE ČLENĚNÍ SOUPISU PRACÍ</t>
  </si>
  <si>
    <t>Kód dílu - Popis</t>
  </si>
  <si>
    <t>Cena celkem [CZK]</t>
  </si>
  <si>
    <t>Náklady ze soupisu prací</t>
  </si>
  <si>
    <t>-1</t>
  </si>
  <si>
    <t>HSV - Práce a dodávky HSV</t>
  </si>
  <si>
    <t xml:space="preserve">    1 - Zemní práce</t>
  </si>
  <si>
    <t xml:space="preserve">    5 - Komunikace pozemní</t>
  </si>
  <si>
    <t xml:space="preserve">    8 - Trubní a ostatní vedení</t>
  </si>
  <si>
    <t xml:space="preserve">    9 - Ostatní konstrukce a práce, bourání</t>
  </si>
  <si>
    <t xml:space="preserve">    997 - Přesun sutě</t>
  </si>
  <si>
    <t>VRN - VRN</t>
  </si>
  <si>
    <t xml:space="preserve">    VRN1 - Průzkumné, geodetické a projektové práce</t>
  </si>
  <si>
    <t xml:space="preserve">    VRN2 - Příprava staveniště</t>
  </si>
  <si>
    <t xml:space="preserve">    VRN3 - Zařízení staveniště</t>
  </si>
  <si>
    <t xml:space="preserve">    VRN4 - Inženýrská činnost</t>
  </si>
  <si>
    <t xml:space="preserve">    VRN9 - Ostatní náklady</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</si>
  <si>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</si>
  <si>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</si>
  <si>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</si>
  <si>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</si>
  <si>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</si>
  <si>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</si>
  <si>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</si>
  <si>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</si>
  <si>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</si>
  <si>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</si>
  <si>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</si>
  <si>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</si>
  <si>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</si>
  <si>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</si>
  <si>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</si>
  <si>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</si>
  <si>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Zemní práce</t>
  </si>
  <si>
    <t>K</t>
  </si>
  <si>
    <t>113151111</t>
  </si>
  <si>
    <t>Rozebrání zpevněných ploch ze silničních dílců</t>
  </si>
  <si>
    <t>m2</t>
  </si>
  <si>
    <t>CS ÚRS 2022 02</t>
  </si>
  <si>
    <t>4</t>
  </si>
  <si>
    <t>-1408055153</t>
  </si>
  <si>
    <t>VV</t>
  </si>
  <si>
    <t>"zpevněné plochy" (70,28+321,27)</t>
  </si>
  <si>
    <t>Součet</t>
  </si>
  <si>
    <t>174151101</t>
  </si>
  <si>
    <t>Zásyp jam, šachet rýh nebo kolem objektů sypaninou se zhutněním</t>
  </si>
  <si>
    <t>m3</t>
  </si>
  <si>
    <t>-954999283</t>
  </si>
  <si>
    <t>"objekt SO 032" 462,0</t>
  </si>
  <si>
    <t>"jímky" 243,259</t>
  </si>
  <si>
    <t>3</t>
  </si>
  <si>
    <t>M</t>
  </si>
  <si>
    <t>583442R00</t>
  </si>
  <si>
    <t xml:space="preserve">zásypový zhutnitelný nenamrzavý externí materiál </t>
  </si>
  <si>
    <t>t</t>
  </si>
  <si>
    <t>CS VLASTNÍ</t>
  </si>
  <si>
    <t>8</t>
  </si>
  <si>
    <t>1320613574</t>
  </si>
  <si>
    <t>P</t>
  </si>
  <si>
    <t>Poznámka k položce:_x000d_
-použití matriálů (dru, frakce) je podmíněno odsouhlasením objednatele nebo jím pověřené osoby při realizaci stavby.</t>
  </si>
  <si>
    <t>705,259*1,85 'Přepočtené koeficientem množství</t>
  </si>
  <si>
    <t>181111111</t>
  </si>
  <si>
    <t>Plošná úprava terénu do 500 m2 zemina skupiny 1 až 4 nerovnosti do 100 mm v rovinně a svahu do 1:5</t>
  </si>
  <si>
    <t>2134747389</t>
  </si>
  <si>
    <t>"plocha po odstranění objektů" 1500,0</t>
  </si>
  <si>
    <t>5</t>
  </si>
  <si>
    <t>Komunikace pozemní</t>
  </si>
  <si>
    <t>564851111</t>
  </si>
  <si>
    <t>Podklad ze štěrkodrtě ŠD plochy přes 100 m2 tl 150 mm</t>
  </si>
  <si>
    <t>-109842901</t>
  </si>
  <si>
    <t>Úprava ploch po demolici ZP</t>
  </si>
  <si>
    <t>Trubní a ostatní vedení</t>
  </si>
  <si>
    <t>6</t>
  </si>
  <si>
    <t>800015R01</t>
  </si>
  <si>
    <t>Odpojení a zrušení přípojných IS _ voda</t>
  </si>
  <si>
    <t>kus</t>
  </si>
  <si>
    <t>-1134171050</t>
  </si>
  <si>
    <t xml:space="preserve">Poznámka k položce:_x000d_
Kompletní provedení dle specifikace PD a TZ včetně všech přímo souvisejících prací/činností a dodávek_x000d_
--------------------------------------------------------------------------------------------------------------------------_x000d_
Voda_x000d_
Objekt SO 32 je dle předpokladů připojen na areálový rozvod studené vody. Teplá voda není vedena v rámci areálových sítí a demoličních prací se nedotkne. Studená voda bude odpojena v místě dle situačního výkresu. Odpojení bude provedeno zaslepením potrubí._x000d_
</t>
  </si>
  <si>
    <t>7</t>
  </si>
  <si>
    <t>800015R02</t>
  </si>
  <si>
    <t xml:space="preserve">Odpojení a zrušení přípojných IS _ kanalizace </t>
  </si>
  <si>
    <t>749832071</t>
  </si>
  <si>
    <t xml:space="preserve">Poznámka k položce:_x000d_
Kompletní provedení dle specifikace PD a TZ včetně všech přímo souvisejících prací/činností a dodávek_x000d_
--------------------------------------------------------------------------------------------------------------------------_x000d_
Kanalizace_x000d_
U objektu SO 32 bude zaslepení kanalizace provedeno v nejbližší šachtě, dle situačního výkresu._x000d_
Přípojku zaslepit tak aby bylo možno opětovné použití._x000d_
_x000d_
_x000d_
</t>
  </si>
  <si>
    <t>800015R03</t>
  </si>
  <si>
    <t>Odpojení a zrušení přípojných IS _ NN</t>
  </si>
  <si>
    <t>-1535492260</t>
  </si>
  <si>
    <t xml:space="preserve">Poznámka k položce:_x000d_
Kompletní provedení dle specifikace PD a TZ včetně všech přímo souvisejících prací/činností a dodávek_x000d_
--------------------------------------------------------------------------------------------------------------------------_x000d_
Elektro NN_x000d_
SO 32 je napojen ze stávající trafostanice, která je umístěna v zadní části areálu vedle objektu seníku._x000d_
Kabely budou ukončeny v místech dle situace vyvedením do provizorních pilířů a po vybudování nových objektů z nich objekty budou znovu napojeny._x000d_
V rámci bouracích prací je nutno zachovat v provozu zemní přípojku NN pro sousední rodinné domy._x000d_
_x000d_
_x000d_
</t>
  </si>
  <si>
    <t>9</t>
  </si>
  <si>
    <t>800015R04</t>
  </si>
  <si>
    <t>Odpojení a zrušení přípojných IS _ VO</t>
  </si>
  <si>
    <t>565352706</t>
  </si>
  <si>
    <t xml:space="preserve">Poznámka k položce:_x000d_
Kompletní provedení dle specifikace PD a TZ včetně všech přímo souvisejících prací/činností a dodávek_x000d_
--------------------------------------------------------------------------------------------------------------------------_x000d_
Venkovní osvětlení VO_x000d_
V rámci odpojení a demolice objektů je nutno provést odpojení v rámci areálových rozvodů._x000d_
_x000d_
_x000d_
_x000d_
</t>
  </si>
  <si>
    <t>Ostatní konstrukce a práce, bourání</t>
  </si>
  <si>
    <t>10</t>
  </si>
  <si>
    <t>96205221R</t>
  </si>
  <si>
    <t>Bourání konstrukcí základových a nadzákladových ze ŽB přes 1 m3</t>
  </si>
  <si>
    <t>-1179351890</t>
  </si>
  <si>
    <t xml:space="preserve">Poznámka k položce:_x000d_
Kompletní provedení dle specifikace PD a TZ včetně všech přímo souvisejících prací/činností a dodávek_x000d_
---------------------------------------------------------------------------------------------------------------------------_x000d_
</t>
  </si>
  <si>
    <t xml:space="preserve">"likvidace odpadních jímek" - konstrukce neověřena_upřesnění v rámci realizace stavby </t>
  </si>
  <si>
    <t>12,71*9,21*0,2*2</t>
  </si>
  <si>
    <t>(12,71+9,21)*2*1,8*0,2</t>
  </si>
  <si>
    <t>5,91*3,06*0,2*2</t>
  </si>
  <si>
    <t>(5,91+3,06)*2*1,8*0,2</t>
  </si>
  <si>
    <t>11</t>
  </si>
  <si>
    <t>96205255R</t>
  </si>
  <si>
    <t>Vyčerpání obsahu odpadních jímek včetně přemístění a likvidace odpadů _ dle zákona o odpadech</t>
  </si>
  <si>
    <t>-1251064625</t>
  </si>
  <si>
    <t>(12,71*9,21*1,8)+(5,91*3,06*1,8)</t>
  </si>
  <si>
    <t>12</t>
  </si>
  <si>
    <t>98101332R</t>
  </si>
  <si>
    <t>Demolice budov _ nosná konstrukce ocelová / zděná _ těžkou mechanizací</t>
  </si>
  <si>
    <t>774919808</t>
  </si>
  <si>
    <t xml:space="preserve">Poznámka k položce:_x000d_
JC obsahuje kompletní provedení demolice objektu dle specifikace PD a TZ včetně všech přímo souvisejících prací/činností_x000d_
JC obsahuje náklady na demolicii/bourání také všech souvisejících prvků a konstrukcí včetně základových ._x000d_
JC obsahuje také náklady na ruční vyklizení objektu a demontáž rozvodů a koncových prvků techniky prostředí staveb_x000d_
----------------------------------------------------------------------------------------------------------------------------------------------_x000d_
1. Ceny jsou stanoveny na měrnou jednotku m3 obestavěného prostoru._x000d_
2. Pro volbu cen je rozhodující objemově převažující druh zdiva svislých nosných konstrukcí demolovaného objektu._x000d_
3. Ceny jsou určeny pro demolice budov výšky do 35 m. Tato výška je určena svislou vzdáleností nejvyšší hrany římsy, popř. atiky a nejnižšího bodu přilehlého terénu._x000d_
----------_x000d_
1) SO 32 Stáje jalovice_x000d_
Jednopodlažní objekt obdélníkového půdorysu má otevřenou dispozici ze západní strany. _x000d_
Je tvořen ocelovou nosnou konstrukcí, která je z ocelových válcovaných profilů. Ty vynášejí střešní konstrukci sedlového tvaru. Krytinu tvoří trapézové plechy. Svislé obvodové konstrukce jsou tvořeny ocelovými profily a opláštěny plechy. Uprostřed dispozice a podél obvodových konstrukcí orientovaných na severní a jižní stranu jsou situovány komunikační prostory, které vedou přes celý objekt. Mezi komunikačními pruhy jsou umístěny kóje pro hospodářská zvířata. Pro zajištění pronikání světla jsou zde okenní otvory umístěny v podélných obvodových konstrukcích objektu a světlíkový pás vedený ve štítu střešní konstrukce. Vstupní brána do objektu je umístěna na východní straně. Konstrukce objektu jsou ve špatném technickém stavu a případná rekonstrukce není ekonomicky výhodná a nesplňuje nároky moderního hospodářského provozu. Půdorysné rozměry objektu 20,96 x 55,1 m. Konstrukční výška v místě obvodové konstrukce je 2,66 m a v nejvyšším místě světlíku 5,48 m._x000d_
_x000d_
</t>
  </si>
  <si>
    <t>997</t>
  </si>
  <si>
    <t>Přesun sutě</t>
  </si>
  <si>
    <t>13</t>
  </si>
  <si>
    <t>997013R31</t>
  </si>
  <si>
    <t xml:space="preserve">Poplatek za uložení na skládce (skládkovné) stavebního odpadu bez rozlišení </t>
  </si>
  <si>
    <t>-52557897</t>
  </si>
  <si>
    <t xml:space="preserve">Poznámka k položce:_x000d_
Jednotková cena stanovena pro stavební odpad BEZ ROZLIŠENÍ _včetně nebezpečných odpadů - bez azbestu_x000d_
---------------------------------------------------------------------------------------------------------------------------------------_x000d_
</t>
  </si>
  <si>
    <t>14</t>
  </si>
  <si>
    <t>997013R32</t>
  </si>
  <si>
    <t xml:space="preserve">Poplatek _ ODEČET (výtěžnost) _ za kovový/ocelový odpad (šrot) </t>
  </si>
  <si>
    <t>kpl.</t>
  </si>
  <si>
    <t>1310418251</t>
  </si>
  <si>
    <t xml:space="preserve">Poznámka k položce:_x000d_
_x000d_
</t>
  </si>
  <si>
    <t>997013R99</t>
  </si>
  <si>
    <t xml:space="preserve">příplatek za přesuny a likvidaci / uložení na skládce stavebního odpadu s obsahem azbestu </t>
  </si>
  <si>
    <t>1584927253</t>
  </si>
  <si>
    <t xml:space="preserve">Poznámka k položce:_x000d_
Jednotková cena obsahuje příplatek na kompletní náklady _ demontáže, přesuny / manipulaci , dokumentace a likvidace _ nebezpečných odpadů s obsahem azbestu_x000d_
(JC bude obsahovat kompletní náklady dle zákona o nakládání s nebezpečným odpadem s obsahem azbestu)_x000d_
----------------------------------------------------------------------------------------------------------------------------------_x000d_
POLOŽKA BUDE POUŽITA NA ZÁKLADĚ VYHOTOVENÝCH ZKOUŠEK A ROZBORŮ._x000d_
_x000d_
</t>
  </si>
  <si>
    <t>16</t>
  </si>
  <si>
    <t>997321511</t>
  </si>
  <si>
    <t>Vodorovná doprava suti a vybouraných hmot po suchu do 1 km</t>
  </si>
  <si>
    <t>-538276428</t>
  </si>
  <si>
    <t>17</t>
  </si>
  <si>
    <t>997321519</t>
  </si>
  <si>
    <t>Příplatek ZKD 1 km vodorovné dopravy suti a vybouraných hmot po suchu</t>
  </si>
  <si>
    <t>-273190168</t>
  </si>
  <si>
    <t>3148,719*20 'Přepočtené koeficientem množství</t>
  </si>
  <si>
    <t>18</t>
  </si>
  <si>
    <t>997321611</t>
  </si>
  <si>
    <t>Nakládání nebo překládání suti a vybouraných hmot</t>
  </si>
  <si>
    <t>-1307348106</t>
  </si>
  <si>
    <t>VRN</t>
  </si>
  <si>
    <t>VRN1</t>
  </si>
  <si>
    <t>Průzkumné, geodetické a projektové práce</t>
  </si>
  <si>
    <t>19</t>
  </si>
  <si>
    <t>013244000</t>
  </si>
  <si>
    <t>Dokumentace dílenská pro realizaci stavby</t>
  </si>
  <si>
    <t>1024</t>
  </si>
  <si>
    <t>465621216</t>
  </si>
  <si>
    <t>Poznámka k položce:_x000d_
V jednotkové ceně zahrnuty náklady na vypracování :_x000d_
-VYHOTOVENÍ TECHNOLOGICKÝCH POSTUPŮ BOURACÍCH A DEMONTÁŽNÍCH PRACÍ _x000d_
-PROVEDENÍ A VYHOTOVENÍ PASPORTU OBJEKTŮ_před zahájením prací_x000d_
(v JC jsou také zahrnuty náklady na provedení potřebných stavebních průzkumů)_x000d_
VEŠKERÉ FORMY A PŘEDÁNÍ SE ŘÍDÍ PODMÍNKAMI ZADÁVACÍ DOKUMENTACE STAVBY</t>
  </si>
  <si>
    <t>VRN2</t>
  </si>
  <si>
    <t>Příprava staveniště</t>
  </si>
  <si>
    <t>20</t>
  </si>
  <si>
    <t>020001000</t>
  </si>
  <si>
    <t xml:space="preserve">Příprava staveniště </t>
  </si>
  <si>
    <t>1023452535</t>
  </si>
  <si>
    <t xml:space="preserve">Poznámka k položce:_x000d_
-Zřízení trvalé, dočasné deponie a mezideponie_x000d_
-zřízení příjezdů a přístupů na staveniště_x000d_
-uspořádání a bezpečnost staveniště z hlediska ochrany veřejných zájmů_x000d_
-dodržení podmínek pro provádění staveb z hlediska BOZP (vč. označení stavby)_x000d_
-dodržování podmínek pro ochranu životního prostředí při výstavbě_x000d_
-dodržení podmínek - možnosti nakládání s odpady_x000d_
-splnění zvláštních požadavků na provádění stavby, které vyžadují zvláštní bezpečnostní opatření_x000d_
-dočasné / provizorní dopravní značení, osvětlení - (vyřízení+zřízení+likvidace po skončení stavby)_x000d_
</t>
  </si>
  <si>
    <t>VRN3</t>
  </si>
  <si>
    <t>Zařízení staveniště</t>
  </si>
  <si>
    <t>030001000</t>
  </si>
  <si>
    <t xml:space="preserve">Zařízení staveniště </t>
  </si>
  <si>
    <t>-464545600</t>
  </si>
  <si>
    <t xml:space="preserve">Poznámka k položce:_x000d_
Náklady na zřízení / nájem ZS:_x000d_
-kancelářské/skladovací/sociální objekty_x000d_
-oplocení stavby, ostraha staveniště_x000d_
-kompletní vnitrostaveništní rozvody všech potřebných energií a médií_x000d_
-poplatky spotřeby energií a médií _x000d_
(zajištění podružných měření spotřeby energií a médií)_x000d_
</t>
  </si>
  <si>
    <t>22</t>
  </si>
  <si>
    <t>039002000</t>
  </si>
  <si>
    <t>Zrušení zařízení staveniště</t>
  </si>
  <si>
    <t>-1629481473</t>
  </si>
  <si>
    <t>Poznámka k položce:_x000d_
-náklady zhotovitele spojené s kompletní likvidací zařízení staveniště vč. uvedení všech dotčených ploch do bezvadného stavu</t>
  </si>
  <si>
    <t>VRN4</t>
  </si>
  <si>
    <t>Inženýrská činnost</t>
  </si>
  <si>
    <t>23</t>
  </si>
  <si>
    <t>043103000</t>
  </si>
  <si>
    <t>Zkoušky bez rozlišení</t>
  </si>
  <si>
    <t>2104175178</t>
  </si>
  <si>
    <t xml:space="preserve">Poznámka k položce:_x000d_
Provedení všech zkoušek a revizí předepsaných projektovou a zadávací dokumentací, platnými normami, návodů k obsluze - (neuvedených v jednotlivých soupisech prací) </t>
  </si>
  <si>
    <t>24</t>
  </si>
  <si>
    <t>045002000</t>
  </si>
  <si>
    <t xml:space="preserve">Kompletační a koordinační činnost </t>
  </si>
  <si>
    <t>-1627419011</t>
  </si>
  <si>
    <t>Poznámka k položce:_x000d_
-příprava předávací dokumentace dle ZD_x000d_
-ostatní kompletační činnost</t>
  </si>
  <si>
    <t>VRN9</t>
  </si>
  <si>
    <t>Ostatní náklady</t>
  </si>
  <si>
    <t>25</t>
  </si>
  <si>
    <t>090001000</t>
  </si>
  <si>
    <t>1116839471</t>
  </si>
  <si>
    <t>Poznámka k položce:_x000d_
V jednotkové ceně zahrnuty náklady :_x000d_
-------------------------------------------------_x000d_
-náklady zhotovitele spojené s ochranou všech dotčených, jinde nespecifikovaných, dřevin, stromů, porostů a vegetačních ploch při stavebních prací dle ČSN 83 9061 - po celou dobu výstavby_x000d_
-pravidelné čištění přilehlých / souvisejících komunikací a zpevněných ploch - po celou dobu stavby _x000d_
-uvedení všech dotčených ploch, konstrukcí a povrchů do původního, bezvadného stavu_x000d_
-vytyčení všech inženýrských sítí před zahájením prací vč. řádného zajištění. Zpětné protokolární předání všech inženýrských sítí jednotlivým správcům vč. uvedení dotčených ploch do bezvadného stavu._x000d_
----------------------------------------------------------------------------------------------------------------------_x000d_
-ostatní, jinde neuvedené, náklady potřebné k provedení a předání díla objednateli _ dle PD a TZ</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</si>
</sst>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39">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505050"/>
      <name val="Arial CE"/>
    </font>
    <font>
      <sz val="8"/>
      <color rgb="FFFF0000"/>
      <name val="Arial CE"/>
    </font>
    <font>
      <sz val="8"/>
      <color rgb="FF800080"/>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b/>
      <sz val="10"/>
      <color rgb="FF46464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i/>
      <sz val="9"/>
      <color rgb="FF0000FF"/>
      <name val="Arial CE"/>
    </font>
    <font>
      <i/>
      <sz val="8"/>
      <color rgb="FF0000FF"/>
      <name val="Arial CE"/>
    </font>
    <font>
      <i/>
      <sz val="7"/>
      <color rgb="FF969696"/>
      <name val="Arial CE"/>
    </font>
    <font>
      <u/>
      <sz val="11"/>
      <color theme="10"/>
      <name val="Calibri"/>
      <scheme val="minor"/>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23">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s>
  <cellStyleXfs count="2">
    <xf numFmtId="0" fontId="0" fillId="0" borderId="0"/>
    <xf numFmtId="0" fontId="38" fillId="0" borderId="0" applyNumberFormat="0" applyFill="0" applyBorder="0" applyAlignment="0" applyProtection="0"/>
  </cellStyleXfs>
  <cellXfs count="278">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horizontal="left" vertical="center"/>
    </xf>
    <xf numFmtId="0" fontId="0" fillId="0" borderId="0" xfId="0" applyFont="1" applyAlignment="1">
      <alignment horizontal="left" vertical="center"/>
    </xf>
    <xf numFmtId="0" fontId="0" fillId="0" borderId="1" xfId="0" applyBorder="1" applyProtection="1"/>
    <xf numFmtId="0" fontId="0" fillId="0" borderId="2" xfId="0" applyBorder="1" applyProtection="1"/>
    <xf numFmtId="0" fontId="0" fillId="0" borderId="3" xfId="0" applyBorder="1"/>
    <xf numFmtId="0" fontId="0" fillId="0" borderId="3" xfId="0" applyBorder="1" applyProtection="1"/>
    <xf numFmtId="0" fontId="0" fillId="0" borderId="0" xfId="0" applyProtection="1"/>
    <xf numFmtId="0" fontId="13" fillId="0" borderId="0" xfId="0" applyFont="1" applyAlignment="1" applyProtection="1">
      <alignment horizontal="left" vertical="center"/>
    </xf>
    <xf numFmtId="0" fontId="14" fillId="0" borderId="0" xfId="0" applyFont="1" applyAlignment="1">
      <alignment horizontal="left" vertical="center"/>
    </xf>
    <xf numFmtId="0" fontId="15"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16" fillId="0" borderId="0" xfId="0" applyFont="1" applyAlignment="1">
      <alignment horizontal="left" vertical="top" wrapText="1"/>
    </xf>
    <xf numFmtId="0" fontId="3" fillId="0" borderId="0" xfId="0" applyFont="1" applyAlignment="1" applyProtection="1">
      <alignment horizontal="left" vertical="top"/>
    </xf>
    <xf numFmtId="0" fontId="3" fillId="0" borderId="0" xfId="0" applyFont="1" applyAlignment="1" applyProtection="1">
      <alignment horizontal="left" vertical="top" wrapText="1"/>
    </xf>
    <xf numFmtId="0" fontId="16" fillId="0" borderId="0" xfId="0" applyFont="1" applyAlignment="1">
      <alignment horizontal="left" vertical="center"/>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0" fillId="0" borderId="4" xfId="0" applyBorder="1" applyProtection="1"/>
    <xf numFmtId="0" fontId="0" fillId="0" borderId="0" xfId="0" applyFont="1" applyAlignment="1">
      <alignment vertical="center"/>
    </xf>
    <xf numFmtId="0" fontId="0" fillId="0" borderId="3" xfId="0" applyFont="1" applyBorder="1" applyAlignment="1" applyProtection="1">
      <alignment vertical="center"/>
    </xf>
    <xf numFmtId="0" fontId="0" fillId="0" borderId="0" xfId="0" applyFont="1" applyAlignment="1" applyProtection="1">
      <alignment vertical="center"/>
    </xf>
    <xf numFmtId="0" fontId="17" fillId="0" borderId="5" xfId="0" applyFont="1" applyBorder="1" applyAlignment="1" applyProtection="1">
      <alignment horizontal="left" vertical="center"/>
    </xf>
    <xf numFmtId="0" fontId="0" fillId="0" borderId="5" xfId="0" applyFont="1" applyBorder="1" applyAlignment="1" applyProtection="1">
      <alignment vertical="center"/>
    </xf>
    <xf numFmtId="4" fontId="17" fillId="0" borderId="5" xfId="0" applyNumberFormat="1" applyFont="1" applyBorder="1" applyAlignment="1" applyProtection="1">
      <alignment vertical="center"/>
    </xf>
    <xf numFmtId="0" fontId="0" fillId="0" borderId="3" xfId="0" applyFont="1" applyBorder="1" applyAlignment="1">
      <alignment vertical="center"/>
    </xf>
    <xf numFmtId="0" fontId="1" fillId="0" borderId="0" xfId="0" applyFont="1" applyAlignment="1" applyProtection="1">
      <alignment horizontal="right" vertical="center"/>
    </xf>
    <xf numFmtId="0" fontId="1" fillId="0" borderId="3"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18" fillId="0" borderId="0" xfId="0" applyNumberFormat="1" applyFont="1" applyAlignment="1" applyProtection="1">
      <alignment vertical="center"/>
    </xf>
    <xf numFmtId="0" fontId="1" fillId="0" borderId="3" xfId="0" applyFont="1" applyBorder="1" applyAlignment="1">
      <alignment vertical="center"/>
    </xf>
    <xf numFmtId="0" fontId="18" fillId="0" borderId="0" xfId="0" applyFont="1" applyAlignment="1">
      <alignment horizontal="left" vertical="center"/>
    </xf>
    <xf numFmtId="0" fontId="0" fillId="3" borderId="0" xfId="0" applyFont="1" applyFill="1" applyAlignment="1" applyProtection="1">
      <alignment vertical="center"/>
    </xf>
    <xf numFmtId="0" fontId="4" fillId="3" borderId="6" xfId="0" applyFont="1" applyFill="1" applyBorder="1" applyAlignment="1" applyProtection="1">
      <alignment horizontal="left" vertical="center"/>
    </xf>
    <xf numFmtId="0" fontId="0" fillId="3" borderId="7" xfId="0" applyFont="1" applyFill="1" applyBorder="1" applyAlignment="1" applyProtection="1">
      <alignment vertical="center"/>
    </xf>
    <xf numFmtId="0" fontId="4" fillId="3" borderId="7" xfId="0" applyFont="1" applyFill="1" applyBorder="1" applyAlignment="1" applyProtection="1">
      <alignment horizontal="center" vertical="center"/>
    </xf>
    <xf numFmtId="0" fontId="4" fillId="3" borderId="7" xfId="0" applyFont="1" applyFill="1" applyBorder="1" applyAlignment="1" applyProtection="1">
      <alignment horizontal="left" vertical="center"/>
    </xf>
    <xf numFmtId="4" fontId="4" fillId="3" borderId="7" xfId="0" applyNumberFormat="1" applyFont="1" applyFill="1" applyBorder="1" applyAlignment="1" applyProtection="1">
      <alignment vertical="center"/>
    </xf>
    <xf numFmtId="0" fontId="0" fillId="3" borderId="8" xfId="0" applyFont="1" applyFill="1" applyBorder="1" applyAlignment="1" applyProtection="1">
      <alignment vertical="center"/>
    </xf>
    <xf numFmtId="0" fontId="0" fillId="0" borderId="3" xfId="0" applyBorder="1" applyAlignment="1" applyProtection="1">
      <alignment vertical="center"/>
    </xf>
    <xf numFmtId="0" fontId="0" fillId="0" borderId="0" xfId="0" applyAlignment="1" applyProtection="1">
      <alignment vertical="center"/>
    </xf>
    <xf numFmtId="0" fontId="19" fillId="0" borderId="4" xfId="0" applyFont="1" applyBorder="1" applyAlignment="1" applyProtection="1">
      <alignment horizontal="left" vertical="center"/>
    </xf>
    <xf numFmtId="0" fontId="0" fillId="0" borderId="4" xfId="0" applyBorder="1" applyAlignment="1" applyProtection="1">
      <alignment vertical="center"/>
    </xf>
    <xf numFmtId="0" fontId="0" fillId="0" borderId="3" xfId="0" applyBorder="1" applyAlignment="1">
      <alignment vertical="center"/>
    </xf>
    <xf numFmtId="0" fontId="1" fillId="0" borderId="5" xfId="0" applyFont="1" applyBorder="1" applyAlignment="1" applyProtection="1">
      <alignment horizontal="left" vertical="center"/>
    </xf>
    <xf numFmtId="0" fontId="0" fillId="0" borderId="4" xfId="0" applyFont="1" applyBorder="1" applyAlignment="1" applyProtection="1">
      <alignment vertical="center"/>
    </xf>
    <xf numFmtId="0" fontId="0" fillId="0" borderId="9" xfId="0" applyFont="1" applyBorder="1" applyAlignment="1" applyProtection="1">
      <alignment vertical="center"/>
    </xf>
    <xf numFmtId="0" fontId="0" fillId="0" borderId="10" xfId="0" applyFont="1" applyBorder="1" applyAlignment="1" applyProtection="1">
      <alignment vertical="center"/>
    </xf>
    <xf numFmtId="0" fontId="0" fillId="0" borderId="1" xfId="0" applyFont="1" applyBorder="1" applyAlignment="1" applyProtection="1">
      <alignment vertical="center"/>
    </xf>
    <xf numFmtId="0" fontId="0" fillId="0" borderId="2" xfId="0" applyFont="1" applyBorder="1" applyAlignment="1" applyProtection="1">
      <alignment vertical="center"/>
    </xf>
    <xf numFmtId="0" fontId="2" fillId="0" borderId="3" xfId="0" applyFont="1" applyBorder="1" applyAlignment="1" applyProtection="1">
      <alignment vertical="center"/>
    </xf>
    <xf numFmtId="0" fontId="2" fillId="0" borderId="0" xfId="0" applyFont="1" applyAlignment="1" applyProtection="1">
      <alignment vertical="center"/>
    </xf>
    <xf numFmtId="0" fontId="2" fillId="0" borderId="3" xfId="0" applyFont="1" applyBorder="1" applyAlignment="1">
      <alignment vertical="center"/>
    </xf>
    <xf numFmtId="0" fontId="3" fillId="0" borderId="3"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3" xfId="0" applyFont="1" applyBorder="1" applyAlignment="1">
      <alignment vertical="center"/>
    </xf>
    <xf numFmtId="0" fontId="17"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0" fillId="0" borderId="11" xfId="0" applyFont="1" applyBorder="1" applyAlignment="1">
      <alignment horizontal="center" vertical="center"/>
    </xf>
    <xf numFmtId="0" fontId="20" fillId="0" borderId="12" xfId="0" applyFont="1" applyBorder="1" applyAlignment="1">
      <alignment horizontal="left" vertical="center"/>
    </xf>
    <xf numFmtId="0" fontId="0" fillId="0" borderId="12" xfId="0" applyBorder="1" applyAlignment="1">
      <alignment vertical="center"/>
    </xf>
    <xf numFmtId="0" fontId="0" fillId="0" borderId="13" xfId="0" applyBorder="1" applyAlignment="1">
      <alignment vertical="center"/>
    </xf>
    <xf numFmtId="0" fontId="21" fillId="0" borderId="14" xfId="0" applyFont="1" applyBorder="1" applyAlignment="1">
      <alignment horizontal="left" vertical="center"/>
    </xf>
    <xf numFmtId="0" fontId="21" fillId="0" borderId="0" xfId="0" applyFont="1" applyBorder="1" applyAlignment="1">
      <alignment horizontal="left" vertical="center"/>
    </xf>
    <xf numFmtId="0" fontId="0" fillId="0" borderId="0" xfId="0" applyFont="1" applyBorder="1" applyAlignment="1">
      <alignment vertical="center"/>
    </xf>
    <xf numFmtId="0" fontId="0" fillId="0" borderId="15" xfId="0" applyFont="1" applyBorder="1" applyAlignment="1">
      <alignment vertical="center"/>
    </xf>
    <xf numFmtId="0" fontId="21" fillId="0" borderId="14" xfId="0" applyFont="1" applyBorder="1" applyAlignment="1" applyProtection="1">
      <alignment horizontal="left" vertical="center"/>
    </xf>
    <xf numFmtId="0" fontId="21"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5" xfId="0" applyFont="1" applyBorder="1" applyAlignment="1" applyProtection="1">
      <alignment vertical="center"/>
    </xf>
    <xf numFmtId="0" fontId="22" fillId="4" borderId="6" xfId="0" applyFont="1" applyFill="1" applyBorder="1" applyAlignment="1" applyProtection="1">
      <alignment horizontal="center" vertical="center"/>
    </xf>
    <xf numFmtId="0" fontId="22" fillId="4" borderId="7" xfId="0" applyFont="1" applyFill="1" applyBorder="1" applyAlignment="1" applyProtection="1">
      <alignment horizontal="left" vertical="center"/>
    </xf>
    <xf numFmtId="0" fontId="0" fillId="4" borderId="7" xfId="0" applyFont="1" applyFill="1" applyBorder="1" applyAlignment="1" applyProtection="1">
      <alignment vertical="center"/>
    </xf>
    <xf numFmtId="0" fontId="22" fillId="4" borderId="7" xfId="0" applyFont="1" applyFill="1" applyBorder="1" applyAlignment="1" applyProtection="1">
      <alignment horizontal="center" vertical="center"/>
    </xf>
    <xf numFmtId="0" fontId="22" fillId="4" borderId="7" xfId="0" applyFont="1" applyFill="1" applyBorder="1" applyAlignment="1" applyProtection="1">
      <alignment horizontal="right" vertical="center"/>
    </xf>
    <xf numFmtId="0" fontId="22" fillId="4" borderId="8" xfId="0" applyFont="1" applyFill="1" applyBorder="1" applyAlignment="1" applyProtection="1">
      <alignment horizontal="left" vertical="center"/>
    </xf>
    <xf numFmtId="0" fontId="22" fillId="4" borderId="0" xfId="0" applyFont="1" applyFill="1" applyAlignment="1" applyProtection="1">
      <alignment horizontal="center" vertical="center"/>
    </xf>
    <xf numFmtId="0" fontId="23" fillId="0" borderId="16" xfId="0" applyFont="1" applyBorder="1" applyAlignment="1" applyProtection="1">
      <alignment horizontal="center" vertical="center" wrapText="1"/>
    </xf>
    <xf numFmtId="0" fontId="23" fillId="0" borderId="17" xfId="0" applyFont="1" applyBorder="1" applyAlignment="1" applyProtection="1">
      <alignment horizontal="center" vertical="center" wrapText="1"/>
    </xf>
    <xf numFmtId="0" fontId="23" fillId="0" borderId="18" xfId="0" applyFont="1" applyBorder="1" applyAlignment="1" applyProtection="1">
      <alignment horizontal="center" vertical="center" wrapText="1"/>
    </xf>
    <xf numFmtId="0" fontId="0" fillId="0" borderId="11" xfId="0" applyFont="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4" fillId="0" borderId="3" xfId="0" applyFont="1" applyBorder="1" applyAlignment="1" applyProtection="1">
      <alignment vertical="center"/>
    </xf>
    <xf numFmtId="0" fontId="24" fillId="0" borderId="0" xfId="0" applyFont="1" applyAlignment="1" applyProtection="1">
      <alignment horizontal="left" vertical="center"/>
    </xf>
    <xf numFmtId="0" fontId="24" fillId="0" borderId="0" xfId="0" applyFont="1" applyAlignment="1" applyProtection="1">
      <alignment vertical="center"/>
    </xf>
    <xf numFmtId="4" fontId="24" fillId="0" borderId="0" xfId="0" applyNumberFormat="1" applyFont="1" applyAlignment="1" applyProtection="1">
      <alignment horizontal="right" vertical="center"/>
    </xf>
    <xf numFmtId="4" fontId="24"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3" xfId="0" applyFont="1" applyBorder="1" applyAlignment="1">
      <alignment vertical="center"/>
    </xf>
    <xf numFmtId="4" fontId="20" fillId="0" borderId="14" xfId="0" applyNumberFormat="1" applyFont="1" applyBorder="1" applyAlignment="1" applyProtection="1">
      <alignment vertical="center"/>
    </xf>
    <xf numFmtId="4" fontId="20" fillId="0" borderId="0" xfId="0" applyNumberFormat="1" applyFont="1" applyBorder="1" applyAlignment="1" applyProtection="1">
      <alignment vertical="center"/>
    </xf>
    <xf numFmtId="166" fontId="20" fillId="0" borderId="0" xfId="0" applyNumberFormat="1" applyFont="1" applyBorder="1" applyAlignment="1" applyProtection="1">
      <alignment vertical="center"/>
    </xf>
    <xf numFmtId="4" fontId="20" fillId="0" borderId="15" xfId="0" applyNumberFormat="1" applyFont="1" applyBorder="1" applyAlignment="1" applyProtection="1">
      <alignment vertical="center"/>
    </xf>
    <xf numFmtId="0" fontId="4" fillId="0" borderId="0" xfId="0" applyFont="1" applyAlignment="1">
      <alignment horizontal="left" vertical="center"/>
    </xf>
    <xf numFmtId="0" fontId="25" fillId="0" borderId="0" xfId="0" applyFont="1" applyAlignment="1">
      <alignment horizontal="left" vertical="center"/>
    </xf>
    <xf numFmtId="0" fontId="26" fillId="0" borderId="0" xfId="1" applyFont="1" applyAlignment="1">
      <alignment horizontal="center" vertical="center"/>
    </xf>
    <xf numFmtId="0" fontId="5" fillId="0" borderId="3" xfId="0" applyFont="1" applyBorder="1" applyAlignment="1" applyProtection="1">
      <alignment vertical="center"/>
    </xf>
    <xf numFmtId="0" fontId="27" fillId="0" borderId="0" xfId="0" applyFont="1" applyAlignment="1" applyProtection="1">
      <alignment vertical="center"/>
    </xf>
    <xf numFmtId="0" fontId="27" fillId="0" borderId="0" xfId="0" applyFont="1" applyAlignment="1" applyProtection="1">
      <alignment horizontal="left" vertical="center" wrapText="1"/>
    </xf>
    <xf numFmtId="0" fontId="28" fillId="0" borderId="0" xfId="0" applyFont="1" applyAlignment="1" applyProtection="1">
      <alignment vertical="center"/>
    </xf>
    <xf numFmtId="4" fontId="28" fillId="0" borderId="0" xfId="0" applyNumberFormat="1" applyFont="1" applyAlignment="1" applyProtection="1">
      <alignment vertical="center"/>
    </xf>
    <xf numFmtId="0" fontId="3" fillId="0" borderId="0" xfId="0" applyFont="1" applyAlignment="1" applyProtection="1">
      <alignment horizontal="center" vertical="center"/>
    </xf>
    <xf numFmtId="0" fontId="5" fillId="0" borderId="3" xfId="0" applyFont="1" applyBorder="1" applyAlignment="1">
      <alignment vertical="center"/>
    </xf>
    <xf numFmtId="4" fontId="29" fillId="0" borderId="19" xfId="0" applyNumberFormat="1" applyFont="1" applyBorder="1" applyAlignment="1" applyProtection="1">
      <alignment vertical="center"/>
    </xf>
    <xf numFmtId="4" fontId="29" fillId="0" borderId="20" xfId="0" applyNumberFormat="1" applyFont="1" applyBorder="1" applyAlignment="1" applyProtection="1">
      <alignment vertical="center"/>
    </xf>
    <xf numFmtId="166" fontId="29" fillId="0" borderId="20" xfId="0" applyNumberFormat="1" applyFont="1" applyBorder="1" applyAlignment="1" applyProtection="1">
      <alignment vertical="center"/>
    </xf>
    <xf numFmtId="4" fontId="29" fillId="0" borderId="21" xfId="0" applyNumberFormat="1" applyFont="1" applyBorder="1" applyAlignment="1" applyProtection="1">
      <alignment vertical="center"/>
    </xf>
    <xf numFmtId="0" fontId="5" fillId="0" borderId="0" xfId="0" applyFont="1" applyAlignment="1">
      <alignment horizontal="left" vertical="center"/>
    </xf>
    <xf numFmtId="0" fontId="0" fillId="0" borderId="1" xfId="0" applyBorder="1"/>
    <xf numFmtId="0" fontId="0" fillId="0" borderId="2" xfId="0" applyBorder="1"/>
    <xf numFmtId="0" fontId="13" fillId="0" borderId="0" xfId="0" applyFont="1" applyAlignment="1">
      <alignment horizontal="left" vertical="center"/>
    </xf>
    <xf numFmtId="0" fontId="30" fillId="0" borderId="0" xfId="0" applyFont="1" applyAlignment="1">
      <alignment horizontal="left" vertical="center"/>
    </xf>
    <xf numFmtId="0" fontId="1" fillId="0" borderId="0" xfId="0" applyFont="1" applyAlignment="1">
      <alignment horizontal="left" vertical="center"/>
    </xf>
    <xf numFmtId="0" fontId="1" fillId="0" borderId="0" xfId="0" applyFont="1" applyAlignment="1">
      <alignment horizontal="left" vertical="center" wrapText="1"/>
    </xf>
    <xf numFmtId="0" fontId="3" fillId="0" borderId="0" xfId="0" applyFont="1" applyAlignment="1">
      <alignment horizontal="left" vertical="center" wrapText="1"/>
    </xf>
    <xf numFmtId="0" fontId="2" fillId="0" borderId="0" xfId="0" applyFont="1" applyAlignment="1">
      <alignment horizontal="left" vertical="center"/>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3" xfId="0" applyFont="1" applyBorder="1" applyAlignment="1">
      <alignment vertical="center" wrapText="1"/>
    </xf>
    <xf numFmtId="0" fontId="2" fillId="0" borderId="0" xfId="0" applyFont="1" applyAlignment="1">
      <alignment horizontal="left" vertical="center" wrapText="1"/>
    </xf>
    <xf numFmtId="0" fontId="0" fillId="0" borderId="3" xfId="0" applyBorder="1" applyAlignment="1">
      <alignment vertical="center" wrapText="1"/>
    </xf>
    <xf numFmtId="0" fontId="0" fillId="0" borderId="12" xfId="0" applyFont="1" applyBorder="1" applyAlignment="1">
      <alignment vertical="center"/>
    </xf>
    <xf numFmtId="0" fontId="17" fillId="0" borderId="0" xfId="0" applyFont="1" applyAlignment="1">
      <alignment horizontal="left" vertical="center"/>
    </xf>
    <xf numFmtId="4" fontId="24" fillId="0" borderId="0" xfId="0" applyNumberFormat="1" applyFont="1" applyAlignment="1">
      <alignment vertical="center"/>
    </xf>
    <xf numFmtId="0" fontId="1" fillId="0" borderId="0" xfId="0" applyFont="1" applyAlignment="1">
      <alignment horizontal="right" vertical="center"/>
    </xf>
    <xf numFmtId="0" fontId="21"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6" xfId="0" applyFont="1" applyFill="1" applyBorder="1" applyAlignment="1">
      <alignment horizontal="left" vertical="center"/>
    </xf>
    <xf numFmtId="0" fontId="0" fillId="4" borderId="7" xfId="0" applyFont="1" applyFill="1" applyBorder="1" applyAlignment="1">
      <alignment vertical="center"/>
    </xf>
    <xf numFmtId="0" fontId="4" fillId="4" borderId="7" xfId="0" applyFont="1" applyFill="1" applyBorder="1" applyAlignment="1">
      <alignment horizontal="right" vertical="center"/>
    </xf>
    <xf numFmtId="0" fontId="4" fillId="4" borderId="7" xfId="0" applyFont="1" applyFill="1" applyBorder="1" applyAlignment="1">
      <alignment horizontal="center" vertical="center"/>
    </xf>
    <xf numFmtId="4" fontId="4" fillId="4" borderId="7" xfId="0" applyNumberFormat="1" applyFont="1" applyFill="1" applyBorder="1" applyAlignment="1">
      <alignment vertical="center"/>
    </xf>
    <xf numFmtId="0" fontId="0" fillId="4" borderId="8" xfId="0" applyFont="1" applyFill="1" applyBorder="1" applyAlignment="1">
      <alignment vertical="center"/>
    </xf>
    <xf numFmtId="0" fontId="19" fillId="0" borderId="4" xfId="0" applyFont="1" applyBorder="1" applyAlignment="1">
      <alignment horizontal="left" vertical="center"/>
    </xf>
    <xf numFmtId="0" fontId="0" fillId="0" borderId="4" xfId="0" applyBorder="1" applyAlignment="1">
      <alignment vertical="center"/>
    </xf>
    <xf numFmtId="0" fontId="1" fillId="0" borderId="5" xfId="0" applyFont="1" applyBorder="1" applyAlignment="1">
      <alignment horizontal="left" vertical="center"/>
    </xf>
    <xf numFmtId="0" fontId="0" fillId="0" borderId="5" xfId="0" applyFont="1" applyBorder="1" applyAlignment="1">
      <alignment vertical="center"/>
    </xf>
    <xf numFmtId="0" fontId="1" fillId="0" borderId="5" xfId="0" applyFont="1" applyBorder="1" applyAlignment="1">
      <alignment horizontal="center" vertical="center"/>
    </xf>
    <xf numFmtId="0" fontId="1" fillId="0" borderId="5" xfId="0" applyFont="1" applyBorder="1" applyAlignment="1">
      <alignment horizontal="right" vertical="center"/>
    </xf>
    <xf numFmtId="0" fontId="0" fillId="0" borderId="4" xfId="0" applyFont="1" applyBorder="1" applyAlignment="1">
      <alignment vertical="center"/>
    </xf>
    <xf numFmtId="0" fontId="0" fillId="0" borderId="9" xfId="0" applyFont="1" applyBorder="1" applyAlignment="1">
      <alignment vertical="center"/>
    </xf>
    <xf numFmtId="0" fontId="0" fillId="0" borderId="10" xfId="0" applyFont="1" applyBorder="1" applyAlignment="1">
      <alignment vertical="center"/>
    </xf>
    <xf numFmtId="0" fontId="0" fillId="0" borderId="1" xfId="0" applyFont="1" applyBorder="1" applyAlignment="1">
      <alignment vertical="center"/>
    </xf>
    <xf numFmtId="0" fontId="0" fillId="0" borderId="2" xfId="0" applyFont="1" applyBorder="1" applyAlignment="1">
      <alignment vertical="center"/>
    </xf>
    <xf numFmtId="0" fontId="1" fillId="0" borderId="0" xfId="0" applyFont="1" applyAlignment="1" applyProtection="1">
      <alignment horizontal="left" vertical="center" wrapText="1"/>
    </xf>
    <xf numFmtId="0" fontId="22" fillId="4" borderId="0" xfId="0" applyFont="1" applyFill="1" applyAlignment="1" applyProtection="1">
      <alignment horizontal="left" vertical="center"/>
    </xf>
    <xf numFmtId="0" fontId="0" fillId="4" borderId="0" xfId="0" applyFont="1" applyFill="1" applyAlignment="1" applyProtection="1">
      <alignment vertical="center"/>
    </xf>
    <xf numFmtId="0" fontId="22" fillId="4" borderId="0" xfId="0" applyFont="1" applyFill="1" applyAlignment="1" applyProtection="1">
      <alignment horizontal="right" vertical="center"/>
    </xf>
    <xf numFmtId="0" fontId="31" fillId="0" borderId="0" xfId="0" applyFont="1" applyAlignment="1" applyProtection="1">
      <alignment horizontal="left" vertical="center"/>
    </xf>
    <xf numFmtId="0" fontId="6" fillId="0" borderId="3" xfId="0" applyFont="1" applyBorder="1" applyAlignment="1" applyProtection="1">
      <alignment vertical="center"/>
    </xf>
    <xf numFmtId="0" fontId="6" fillId="0" borderId="0" xfId="0" applyFont="1" applyAlignment="1" applyProtection="1">
      <alignment vertical="center"/>
    </xf>
    <xf numFmtId="0" fontId="6" fillId="0" borderId="20" xfId="0" applyFont="1" applyBorder="1" applyAlignment="1" applyProtection="1">
      <alignment horizontal="left" vertical="center"/>
    </xf>
    <xf numFmtId="0" fontId="6" fillId="0" borderId="20" xfId="0" applyFont="1" applyBorder="1" applyAlignment="1" applyProtection="1">
      <alignment vertical="center"/>
    </xf>
    <xf numFmtId="4" fontId="6" fillId="0" borderId="20" xfId="0" applyNumberFormat="1" applyFont="1" applyBorder="1" applyAlignment="1" applyProtection="1">
      <alignment vertical="center"/>
    </xf>
    <xf numFmtId="0" fontId="6" fillId="0" borderId="3" xfId="0" applyFont="1" applyBorder="1" applyAlignment="1">
      <alignment vertical="center"/>
    </xf>
    <xf numFmtId="0" fontId="7" fillId="0" borderId="3" xfId="0" applyFont="1" applyBorder="1" applyAlignment="1" applyProtection="1">
      <alignment vertical="center"/>
    </xf>
    <xf numFmtId="0" fontId="7" fillId="0" borderId="0" xfId="0" applyFont="1" applyAlignment="1" applyProtection="1">
      <alignment vertical="center"/>
    </xf>
    <xf numFmtId="0" fontId="7" fillId="0" borderId="20" xfId="0" applyFont="1" applyBorder="1" applyAlignment="1" applyProtection="1">
      <alignment horizontal="left" vertical="center"/>
    </xf>
    <xf numFmtId="0" fontId="7" fillId="0" borderId="20" xfId="0" applyFont="1" applyBorder="1" applyAlignment="1" applyProtection="1">
      <alignment vertical="center"/>
    </xf>
    <xf numFmtId="4" fontId="7" fillId="0" borderId="20" xfId="0" applyNumberFormat="1" applyFont="1" applyBorder="1" applyAlignment="1" applyProtection="1">
      <alignment vertical="center"/>
    </xf>
    <xf numFmtId="0" fontId="7" fillId="0" borderId="3" xfId="0" applyFont="1" applyBorder="1" applyAlignment="1">
      <alignment vertical="center"/>
    </xf>
    <xf numFmtId="0" fontId="0" fillId="0" borderId="0" xfId="0" applyFont="1" applyAlignment="1">
      <alignment horizontal="center" vertical="center" wrapText="1"/>
    </xf>
    <xf numFmtId="0" fontId="0" fillId="0" borderId="3" xfId="0" applyFont="1" applyBorder="1" applyAlignment="1" applyProtection="1">
      <alignment horizontal="center" vertical="center" wrapText="1"/>
    </xf>
    <xf numFmtId="0" fontId="22" fillId="4" borderId="16" xfId="0" applyFont="1" applyFill="1" applyBorder="1" applyAlignment="1" applyProtection="1">
      <alignment horizontal="center" vertical="center" wrapText="1"/>
    </xf>
    <xf numFmtId="0" fontId="22" fillId="4" borderId="17" xfId="0" applyFont="1" applyFill="1" applyBorder="1" applyAlignment="1" applyProtection="1">
      <alignment horizontal="center" vertical="center" wrapText="1"/>
    </xf>
    <xf numFmtId="0" fontId="22" fillId="4" borderId="18" xfId="0" applyFont="1" applyFill="1" applyBorder="1" applyAlignment="1" applyProtection="1">
      <alignment horizontal="center" vertical="center" wrapText="1"/>
    </xf>
    <xf numFmtId="0" fontId="0" fillId="0" borderId="3" xfId="0" applyBorder="1" applyAlignment="1">
      <alignment horizontal="center" vertical="center" wrapText="1"/>
    </xf>
    <xf numFmtId="4" fontId="24" fillId="0" borderId="0" xfId="0" applyNumberFormat="1" applyFont="1" applyAlignment="1" applyProtection="1"/>
    <xf numFmtId="0" fontId="0" fillId="0" borderId="12" xfId="0" applyBorder="1" applyAlignment="1" applyProtection="1">
      <alignment vertical="center"/>
    </xf>
    <xf numFmtId="166" fontId="32" fillId="0" borderId="12" xfId="0" applyNumberFormat="1" applyFont="1" applyBorder="1" applyAlignment="1" applyProtection="1"/>
    <xf numFmtId="166" fontId="32" fillId="0" borderId="13" xfId="0" applyNumberFormat="1" applyFont="1" applyBorder="1" applyAlignment="1" applyProtection="1"/>
    <xf numFmtId="4" fontId="33" fillId="0" borderId="0" xfId="0" applyNumberFormat="1" applyFont="1" applyAlignment="1">
      <alignment vertical="center"/>
    </xf>
    <xf numFmtId="0" fontId="8" fillId="0" borderId="3"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3" xfId="0" applyFont="1" applyBorder="1" applyAlignment="1"/>
    <xf numFmtId="0" fontId="8" fillId="0" borderId="14"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5"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2" fillId="0" borderId="22" xfId="0" applyFont="1" applyBorder="1" applyAlignment="1" applyProtection="1">
      <alignment horizontal="center" vertical="center"/>
    </xf>
    <xf numFmtId="49" fontId="22" fillId="0" borderId="22" xfId="0" applyNumberFormat="1" applyFont="1" applyBorder="1" applyAlignment="1" applyProtection="1">
      <alignment horizontal="left" vertical="center" wrapText="1"/>
    </xf>
    <xf numFmtId="0" fontId="22" fillId="0" borderId="22" xfId="0" applyFont="1" applyBorder="1" applyAlignment="1" applyProtection="1">
      <alignment horizontal="left" vertical="center" wrapText="1"/>
    </xf>
    <xf numFmtId="0" fontId="22" fillId="0" borderId="22" xfId="0" applyFont="1" applyBorder="1" applyAlignment="1" applyProtection="1">
      <alignment horizontal="center" vertical="center" wrapText="1"/>
    </xf>
    <xf numFmtId="167" fontId="22" fillId="0" borderId="22" xfId="0" applyNumberFormat="1" applyFont="1" applyBorder="1" applyAlignment="1" applyProtection="1">
      <alignment vertical="center"/>
    </xf>
    <xf numFmtId="4" fontId="22" fillId="2" borderId="22" xfId="0" applyNumberFormat="1" applyFont="1" applyFill="1" applyBorder="1" applyAlignment="1" applyProtection="1">
      <alignment vertical="center"/>
      <protection locked="0"/>
    </xf>
    <xf numFmtId="4" fontId="22" fillId="0" borderId="22" xfId="0" applyNumberFormat="1" applyFont="1" applyBorder="1" applyAlignment="1" applyProtection="1">
      <alignment vertical="center"/>
    </xf>
    <xf numFmtId="0" fontId="23" fillId="2" borderId="14" xfId="0" applyFont="1" applyFill="1" applyBorder="1" applyAlignment="1" applyProtection="1">
      <alignment horizontal="left" vertical="center"/>
      <protection locked="0"/>
    </xf>
    <xf numFmtId="0" fontId="23" fillId="0" borderId="0" xfId="0" applyFont="1" applyBorder="1" applyAlignment="1" applyProtection="1">
      <alignment horizontal="center" vertical="center"/>
    </xf>
    <xf numFmtId="166" fontId="23" fillId="0" borderId="0" xfId="0" applyNumberFormat="1" applyFont="1" applyBorder="1" applyAlignment="1" applyProtection="1">
      <alignment vertical="center"/>
    </xf>
    <xf numFmtId="166" fontId="23" fillId="0" borderId="15" xfId="0" applyNumberFormat="1" applyFont="1" applyBorder="1" applyAlignment="1" applyProtection="1">
      <alignment vertical="center"/>
    </xf>
    <xf numFmtId="0" fontId="22" fillId="0" borderId="0" xfId="0" applyFont="1" applyAlignment="1">
      <alignment horizontal="left" vertical="center"/>
    </xf>
    <xf numFmtId="4" fontId="0" fillId="0" borderId="0" xfId="0" applyNumberFormat="1" applyFont="1" applyAlignment="1">
      <alignment vertical="center"/>
    </xf>
    <xf numFmtId="0" fontId="9" fillId="0" borderId="3" xfId="0" applyFont="1" applyBorder="1" applyAlignment="1" applyProtection="1">
      <alignment vertical="center"/>
    </xf>
    <xf numFmtId="0" fontId="9" fillId="0" borderId="0" xfId="0" applyFont="1" applyAlignment="1" applyProtection="1">
      <alignment vertical="center"/>
    </xf>
    <xf numFmtId="0" fontId="34" fillId="0" borderId="0" xfId="0" applyFont="1" applyAlignment="1" applyProtection="1">
      <alignment horizontal="lef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3" xfId="0" applyFont="1" applyBorder="1" applyAlignment="1">
      <alignment vertical="center"/>
    </xf>
    <xf numFmtId="0" fontId="9" fillId="0" borderId="14" xfId="0" applyFont="1" applyBorder="1" applyAlignment="1" applyProtection="1">
      <alignment vertical="center"/>
    </xf>
    <xf numFmtId="0" fontId="9" fillId="0" borderId="0" xfId="0" applyFont="1" applyBorder="1" applyAlignment="1" applyProtection="1">
      <alignment vertical="center"/>
    </xf>
    <xf numFmtId="0" fontId="9" fillId="0" borderId="15" xfId="0" applyFont="1" applyBorder="1" applyAlignment="1" applyProtection="1">
      <alignment vertical="center"/>
    </xf>
    <xf numFmtId="0" fontId="9" fillId="0" borderId="0" xfId="0" applyFont="1" applyAlignment="1">
      <alignment horizontal="left" vertical="center"/>
    </xf>
    <xf numFmtId="0" fontId="10" fillId="0" borderId="3"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3" xfId="0" applyFont="1" applyBorder="1" applyAlignment="1">
      <alignment vertical="center"/>
    </xf>
    <xf numFmtId="0" fontId="10" fillId="0" borderId="14" xfId="0" applyFont="1" applyBorder="1" applyAlignment="1" applyProtection="1">
      <alignment vertical="center"/>
    </xf>
    <xf numFmtId="0" fontId="10" fillId="0" borderId="0" xfId="0" applyFont="1" applyBorder="1" applyAlignment="1" applyProtection="1">
      <alignment vertical="center"/>
    </xf>
    <xf numFmtId="0" fontId="10" fillId="0" borderId="15" xfId="0" applyFont="1" applyBorder="1" applyAlignment="1" applyProtection="1">
      <alignment vertical="center"/>
    </xf>
    <xf numFmtId="0" fontId="10" fillId="0" borderId="0" xfId="0" applyFont="1" applyAlignment="1">
      <alignment horizontal="left" vertical="center"/>
    </xf>
    <xf numFmtId="0" fontId="35" fillId="0" borderId="22" xfId="0" applyFont="1" applyBorder="1" applyAlignment="1" applyProtection="1">
      <alignment horizontal="center" vertical="center"/>
    </xf>
    <xf numFmtId="49" fontId="35" fillId="0" borderId="22" xfId="0" applyNumberFormat="1" applyFont="1" applyBorder="1" applyAlignment="1" applyProtection="1">
      <alignment horizontal="left" vertical="center" wrapText="1"/>
    </xf>
    <xf numFmtId="0" fontId="35" fillId="0" borderId="22" xfId="0" applyFont="1" applyBorder="1" applyAlignment="1" applyProtection="1">
      <alignment horizontal="left" vertical="center" wrapText="1"/>
    </xf>
    <xf numFmtId="0" fontId="35" fillId="0" borderId="22" xfId="0" applyFont="1" applyBorder="1" applyAlignment="1" applyProtection="1">
      <alignment horizontal="center" vertical="center" wrapText="1"/>
    </xf>
    <xf numFmtId="167" fontId="35" fillId="0" borderId="22" xfId="0" applyNumberFormat="1" applyFont="1" applyBorder="1" applyAlignment="1" applyProtection="1">
      <alignment vertical="center"/>
    </xf>
    <xf numFmtId="4" fontId="35" fillId="2" borderId="22" xfId="0" applyNumberFormat="1" applyFont="1" applyFill="1" applyBorder="1" applyAlignment="1" applyProtection="1">
      <alignment vertical="center"/>
      <protection locked="0"/>
    </xf>
    <xf numFmtId="4" fontId="35" fillId="0" borderId="22" xfId="0" applyNumberFormat="1" applyFont="1" applyBorder="1" applyAlignment="1" applyProtection="1">
      <alignment vertical="center"/>
    </xf>
    <xf numFmtId="0" fontId="36" fillId="0" borderId="3" xfId="0" applyFont="1" applyBorder="1" applyAlignment="1">
      <alignment vertical="center"/>
    </xf>
    <xf numFmtId="0" fontId="35" fillId="2" borderId="14" xfId="0" applyFont="1" applyFill="1" applyBorder="1" applyAlignment="1" applyProtection="1">
      <alignment horizontal="left" vertical="center"/>
      <protection locked="0"/>
    </xf>
    <xf numFmtId="0" fontId="35" fillId="0" borderId="0" xfId="0" applyFont="1" applyBorder="1" applyAlignment="1" applyProtection="1">
      <alignment horizontal="center" vertical="center"/>
    </xf>
    <xf numFmtId="0" fontId="37" fillId="0" borderId="0" xfId="0" applyFont="1" applyAlignment="1" applyProtection="1">
      <alignment vertical="center" wrapText="1"/>
    </xf>
    <xf numFmtId="0" fontId="0" fillId="0" borderId="0" xfId="0" applyFont="1" applyAlignment="1" applyProtection="1">
      <alignment vertical="center"/>
      <protection locked="0"/>
    </xf>
    <xf numFmtId="0" fontId="0" fillId="0" borderId="14" xfId="0" applyFont="1" applyBorder="1" applyAlignment="1" applyProtection="1">
      <alignment vertical="center"/>
    </xf>
    <xf numFmtId="0" fontId="0" fillId="0" borderId="0" xfId="0" applyBorder="1" applyAlignment="1" applyProtection="1">
      <alignment vertical="center"/>
    </xf>
    <xf numFmtId="0" fontId="11" fillId="0" borderId="3"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0" fontId="11" fillId="0" borderId="0" xfId="0" applyFont="1" applyAlignment="1" applyProtection="1">
      <alignment vertical="center"/>
      <protection locked="0"/>
    </xf>
    <xf numFmtId="0" fontId="11" fillId="0" borderId="3" xfId="0" applyFont="1" applyBorder="1" applyAlignment="1">
      <alignment vertical="center"/>
    </xf>
    <xf numFmtId="0" fontId="11" fillId="0" borderId="14" xfId="0" applyFont="1" applyBorder="1" applyAlignment="1" applyProtection="1">
      <alignment vertical="center"/>
    </xf>
    <xf numFmtId="0" fontId="11" fillId="0" borderId="0" xfId="0" applyFont="1" applyBorder="1" applyAlignment="1" applyProtection="1">
      <alignment vertical="center"/>
    </xf>
    <xf numFmtId="0" fontId="11" fillId="0" borderId="15" xfId="0" applyFont="1" applyBorder="1" applyAlignment="1" applyProtection="1">
      <alignment vertical="center"/>
    </xf>
    <xf numFmtId="0" fontId="11" fillId="0" borderId="0" xfId="0" applyFont="1" applyAlignment="1">
      <alignment horizontal="left" vertical="center"/>
    </xf>
    <xf numFmtId="0" fontId="0" fillId="0" borderId="19" xfId="0" applyFont="1" applyBorder="1" applyAlignment="1" applyProtection="1">
      <alignment vertical="center"/>
    </xf>
    <xf numFmtId="0" fontId="0" fillId="0" borderId="20" xfId="0" applyBorder="1" applyAlignment="1" applyProtection="1">
      <alignment vertical="center"/>
    </xf>
    <xf numFmtId="0" fontId="0" fillId="0" borderId="20" xfId="0" applyFont="1" applyBorder="1" applyAlignment="1" applyProtection="1">
      <alignment vertical="center"/>
    </xf>
    <xf numFmtId="0" fontId="0" fillId="0" borderId="21" xfId="0" applyFont="1" applyBorder="1" applyAlignment="1" applyProtection="1">
      <alignment vertical="center"/>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styles" Target="styles.xml" /><Relationship Id="rId4" Type="http://schemas.openxmlformats.org/officeDocument/2006/relationships/theme" Target="theme/theme1.xml" /><Relationship Id="rId5" Type="http://schemas.openxmlformats.org/officeDocument/2006/relationships/calcChain" Target="calcChain.xml" /><Relationship Id="rId6"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2031" style="1" customWidth="1"/>
    <col min="2" max="2" width="1.667969" style="1" customWidth="1"/>
    <col min="3" max="3" width="4.160156" style="1" customWidth="1"/>
    <col min="4" max="4" width="2.660156" style="1" customWidth="1"/>
    <col min="5" max="5" width="2.660156" style="1" customWidth="1"/>
    <col min="6" max="6" width="2.660156" style="1" customWidth="1"/>
    <col min="7" max="7" width="2.660156" style="1" customWidth="1"/>
    <col min="8" max="8" width="2.660156" style="1" customWidth="1"/>
    <col min="9" max="9" width="2.660156" style="1" customWidth="1"/>
    <col min="10" max="10" width="2.660156" style="1" customWidth="1"/>
    <col min="11" max="11" width="2.660156" style="1" customWidth="1"/>
    <col min="12" max="12" width="2.660156" style="1" customWidth="1"/>
    <col min="13" max="13" width="2.660156" style="1" customWidth="1"/>
    <col min="14" max="14" width="2.660156" style="1" customWidth="1"/>
    <col min="15" max="15" width="2.660156" style="1" customWidth="1"/>
    <col min="16" max="16" width="2.660156" style="1" customWidth="1"/>
    <col min="17" max="17" width="2.660156" style="1" customWidth="1"/>
    <col min="18" max="18" width="2.660156" style="1" customWidth="1"/>
    <col min="19" max="19" width="2.660156" style="1" customWidth="1"/>
    <col min="20" max="20" width="2.660156" style="1" customWidth="1"/>
    <col min="21" max="21" width="2.660156" style="1" customWidth="1"/>
    <col min="22" max="22" width="2.660156" style="1" customWidth="1"/>
    <col min="23" max="23" width="2.660156" style="1" customWidth="1"/>
    <col min="24" max="24" width="2.660156" style="1" customWidth="1"/>
    <col min="25" max="25" width="2.660156" style="1" customWidth="1"/>
    <col min="26" max="26" width="2.660156" style="1" customWidth="1"/>
    <col min="27" max="27" width="2.660156" style="1" customWidth="1"/>
    <col min="28" max="28" width="2.660156" style="1" customWidth="1"/>
    <col min="29" max="29" width="2.660156" style="1" customWidth="1"/>
    <col min="30" max="30" width="2.660156" style="1" customWidth="1"/>
    <col min="31" max="31" width="2.660156" style="1" customWidth="1"/>
    <col min="32" max="32" width="2.660156" style="1" customWidth="1"/>
    <col min="33" max="33" width="2.660156" style="1" customWidth="1"/>
    <col min="34" max="34" width="3.332031" style="1" customWidth="1"/>
    <col min="35" max="35" width="31.66016" style="1" customWidth="1"/>
    <col min="36" max="36" width="2.5" style="1" customWidth="1"/>
    <col min="37" max="37" width="2.5" style="1" customWidth="1"/>
    <col min="38" max="38" width="8.332031" style="1" customWidth="1"/>
    <col min="39" max="39" width="3.332031" style="1" customWidth="1"/>
    <col min="40" max="40" width="13.33203" style="1" customWidth="1"/>
    <col min="41" max="41" width="7.5" style="1" customWidth="1"/>
    <col min="42" max="42" width="4.160156" style="1" customWidth="1"/>
    <col min="43" max="43" width="15.66016" style="1" hidden="1" customWidth="1"/>
    <col min="44" max="44" width="13.66016" style="1" customWidth="1"/>
    <col min="45" max="45" width="25.83203" style="1" hidden="1" customWidth="1"/>
    <col min="46" max="46" width="25.83203" style="1" hidden="1" customWidth="1"/>
    <col min="47" max="47" width="25.83203" style="1" hidden="1" customWidth="1"/>
    <col min="48" max="48" width="21.66016" style="1" hidden="1" customWidth="1"/>
    <col min="49" max="49" width="21.66016" style="1" hidden="1" customWidth="1"/>
    <col min="50" max="50" width="25" style="1" hidden="1" customWidth="1"/>
    <col min="51" max="51" width="25" style="1" hidden="1" customWidth="1"/>
    <col min="52" max="52" width="21.66016" style="1" hidden="1" customWidth="1"/>
    <col min="53" max="53" width="19.16016" style="1" hidden="1" customWidth="1"/>
    <col min="54" max="54" width="25" style="1" hidden="1" customWidth="1"/>
    <col min="55" max="55" width="21.66016" style="1" hidden="1" customWidth="1"/>
    <col min="56" max="56" width="19.16016" style="1" hidden="1" customWidth="1"/>
    <col min="57" max="57" width="66.5" style="1" customWidth="1"/>
    <col min="71" max="71" width="9.332031" style="1" hidden="1"/>
    <col min="72" max="72" width="9.332031" style="1" hidden="1"/>
    <col min="73" max="73" width="9.332031" style="1" hidden="1"/>
    <col min="74" max="74" width="9.332031" style="1" hidden="1"/>
    <col min="75" max="75" width="9.332031" style="1" hidden="1"/>
    <col min="76" max="76" width="9.332031" style="1" hidden="1"/>
    <col min="77" max="77" width="9.332031" style="1" hidden="1"/>
    <col min="78" max="78" width="9.332031" style="1" hidden="1"/>
    <col min="79" max="79" width="9.332031" style="1" hidden="1"/>
    <col min="80" max="80" width="9.332031" style="1" hidden="1"/>
    <col min="81" max="81" width="9.332031" style="1" hidden="1"/>
    <col min="82" max="82" width="9.332031" style="1" hidden="1"/>
    <col min="83" max="83" width="9.332031" style="1" hidden="1"/>
    <col min="84" max="84" width="9.332031" style="1" hidden="1"/>
    <col min="85" max="85" width="9.332031" style="1" hidden="1"/>
    <col min="86" max="86" width="9.332031" style="1" hidden="1"/>
    <col min="87" max="87" width="9.332031" style="1" hidden="1"/>
    <col min="88" max="88" width="9.332031" style="1" hidden="1"/>
    <col min="89" max="89" width="9.332031" style="1" hidden="1"/>
    <col min="90" max="90" width="9.332031" style="1" hidden="1"/>
    <col min="91" max="91" width="9.332031" style="1" hidden="1"/>
  </cols>
  <sheetData>
    <row r="1">
      <c r="A1" s="16" t="s">
        <v>0</v>
      </c>
      <c r="AZ1" s="16" t="s">
        <v>1</v>
      </c>
      <c r="BA1" s="16" t="s">
        <v>2</v>
      </c>
      <c r="BB1" s="16" t="s">
        <v>3</v>
      </c>
      <c r="BT1" s="16" t="s">
        <v>4</v>
      </c>
      <c r="BU1" s="16" t="s">
        <v>4</v>
      </c>
      <c r="BV1" s="16" t="s">
        <v>5</v>
      </c>
    </row>
    <row r="2" s="1" customFormat="1" ht="36.96" customHeight="1">
      <c r="AR2" s="1"/>
      <c r="AS2" s="1"/>
      <c r="AT2" s="1"/>
      <c r="AU2" s="1"/>
      <c r="AV2" s="1"/>
      <c r="AW2" s="1"/>
      <c r="AX2" s="1"/>
      <c r="AY2" s="1"/>
      <c r="AZ2" s="1"/>
      <c r="BA2" s="1"/>
      <c r="BB2" s="1"/>
      <c r="BC2" s="1"/>
      <c r="BD2" s="1"/>
      <c r="BE2" s="1"/>
      <c r="BS2" s="17" t="s">
        <v>6</v>
      </c>
      <c r="BT2" s="17" t="s">
        <v>7</v>
      </c>
    </row>
    <row r="3" s="1" customFormat="1" ht="6.96" customHeight="1">
      <c r="B3" s="18"/>
      <c r="C3" s="19"/>
      <c r="D3" s="19"/>
      <c r="E3" s="19"/>
      <c r="F3" s="19"/>
      <c r="G3" s="19"/>
      <c r="H3" s="19"/>
      <c r="I3" s="19"/>
      <c r="J3" s="19"/>
      <c r="K3" s="19"/>
      <c r="L3" s="19"/>
      <c r="M3" s="19"/>
      <c r="N3" s="19"/>
      <c r="O3" s="19"/>
      <c r="P3" s="19"/>
      <c r="Q3" s="19"/>
      <c r="R3" s="19"/>
      <c r="S3" s="19"/>
      <c r="T3" s="19"/>
      <c r="U3" s="19"/>
      <c r="V3" s="19"/>
      <c r="W3" s="19"/>
      <c r="X3" s="19"/>
      <c r="Y3" s="19"/>
      <c r="Z3" s="19"/>
      <c r="AA3" s="19"/>
      <c r="AB3" s="19"/>
      <c r="AC3" s="19"/>
      <c r="AD3" s="19"/>
      <c r="AE3" s="19"/>
      <c r="AF3" s="19"/>
      <c r="AG3" s="19"/>
      <c r="AH3" s="19"/>
      <c r="AI3" s="19"/>
      <c r="AJ3" s="19"/>
      <c r="AK3" s="19"/>
      <c r="AL3" s="19"/>
      <c r="AM3" s="19"/>
      <c r="AN3" s="19"/>
      <c r="AO3" s="19"/>
      <c r="AP3" s="19"/>
      <c r="AQ3" s="19"/>
      <c r="AR3" s="20"/>
      <c r="BS3" s="17" t="s">
        <v>6</v>
      </c>
      <c r="BT3" s="17" t="s">
        <v>8</v>
      </c>
    </row>
    <row r="4" s="1" customFormat="1" ht="24.96" customHeight="1">
      <c r="B4" s="21"/>
      <c r="C4" s="22"/>
      <c r="D4" s="23" t="s">
        <v>9</v>
      </c>
      <c r="E4" s="22"/>
      <c r="F4" s="22"/>
      <c r="G4" s="22"/>
      <c r="H4" s="22"/>
      <c r="I4" s="22"/>
      <c r="J4" s="22"/>
      <c r="K4" s="22"/>
      <c r="L4" s="22"/>
      <c r="M4" s="22"/>
      <c r="N4" s="22"/>
      <c r="O4" s="22"/>
      <c r="P4" s="22"/>
      <c r="Q4" s="22"/>
      <c r="R4" s="22"/>
      <c r="S4" s="22"/>
      <c r="T4" s="22"/>
      <c r="U4" s="22"/>
      <c r="V4" s="22"/>
      <c r="W4" s="22"/>
      <c r="X4" s="22"/>
      <c r="Y4" s="22"/>
      <c r="Z4" s="22"/>
      <c r="AA4" s="22"/>
      <c r="AB4" s="22"/>
      <c r="AC4" s="22"/>
      <c r="AD4" s="22"/>
      <c r="AE4" s="22"/>
      <c r="AF4" s="22"/>
      <c r="AG4" s="22"/>
      <c r="AH4" s="22"/>
      <c r="AI4" s="22"/>
      <c r="AJ4" s="22"/>
      <c r="AK4" s="22"/>
      <c r="AL4" s="22"/>
      <c r="AM4" s="22"/>
      <c r="AN4" s="22"/>
      <c r="AO4" s="22"/>
      <c r="AP4" s="22"/>
      <c r="AQ4" s="22"/>
      <c r="AR4" s="20"/>
      <c r="AS4" s="24" t="s">
        <v>10</v>
      </c>
      <c r="BE4" s="25" t="s">
        <v>11</v>
      </c>
      <c r="BS4" s="17" t="s">
        <v>12</v>
      </c>
    </row>
    <row r="5" s="1" customFormat="1" ht="12" customHeight="1">
      <c r="B5" s="21"/>
      <c r="C5" s="22"/>
      <c r="D5" s="26" t="s">
        <v>13</v>
      </c>
      <c r="E5" s="22"/>
      <c r="F5" s="22"/>
      <c r="G5" s="22"/>
      <c r="H5" s="22"/>
      <c r="I5" s="22"/>
      <c r="J5" s="22"/>
      <c r="K5" s="27" t="s">
        <v>14</v>
      </c>
      <c r="L5" s="22"/>
      <c r="M5" s="22"/>
      <c r="N5" s="22"/>
      <c r="O5" s="22"/>
      <c r="P5" s="22"/>
      <c r="Q5" s="22"/>
      <c r="R5" s="22"/>
      <c r="S5" s="22"/>
      <c r="T5" s="22"/>
      <c r="U5" s="22"/>
      <c r="V5" s="22"/>
      <c r="W5" s="22"/>
      <c r="X5" s="22"/>
      <c r="Y5" s="22"/>
      <c r="Z5" s="22"/>
      <c r="AA5" s="22"/>
      <c r="AB5" s="22"/>
      <c r="AC5" s="22"/>
      <c r="AD5" s="22"/>
      <c r="AE5" s="22"/>
      <c r="AF5" s="22"/>
      <c r="AG5" s="22"/>
      <c r="AH5" s="22"/>
      <c r="AI5" s="22"/>
      <c r="AJ5" s="22"/>
      <c r="AK5" s="22"/>
      <c r="AL5" s="22"/>
      <c r="AM5" s="22"/>
      <c r="AN5" s="22"/>
      <c r="AO5" s="22"/>
      <c r="AP5" s="22"/>
      <c r="AQ5" s="22"/>
      <c r="AR5" s="20"/>
      <c r="BE5" s="28" t="s">
        <v>15</v>
      </c>
      <c r="BS5" s="17" t="s">
        <v>6</v>
      </c>
    </row>
    <row r="6" s="1" customFormat="1" ht="36.96" customHeight="1">
      <c r="B6" s="21"/>
      <c r="C6" s="22"/>
      <c r="D6" s="29" t="s">
        <v>16</v>
      </c>
      <c r="E6" s="22"/>
      <c r="F6" s="22"/>
      <c r="G6" s="22"/>
      <c r="H6" s="22"/>
      <c r="I6" s="22"/>
      <c r="J6" s="22"/>
      <c r="K6" s="30" t="s">
        <v>17</v>
      </c>
      <c r="L6" s="22"/>
      <c r="M6" s="22"/>
      <c r="N6" s="22"/>
      <c r="O6" s="22"/>
      <c r="P6" s="22"/>
      <c r="Q6" s="22"/>
      <c r="R6" s="22"/>
      <c r="S6" s="22"/>
      <c r="T6" s="22"/>
      <c r="U6" s="22"/>
      <c r="V6" s="22"/>
      <c r="W6" s="22"/>
      <c r="X6" s="22"/>
      <c r="Y6" s="22"/>
      <c r="Z6" s="22"/>
      <c r="AA6" s="22"/>
      <c r="AB6" s="22"/>
      <c r="AC6" s="22"/>
      <c r="AD6" s="22"/>
      <c r="AE6" s="22"/>
      <c r="AF6" s="22"/>
      <c r="AG6" s="22"/>
      <c r="AH6" s="22"/>
      <c r="AI6" s="22"/>
      <c r="AJ6" s="22"/>
      <c r="AK6" s="22"/>
      <c r="AL6" s="22"/>
      <c r="AM6" s="22"/>
      <c r="AN6" s="22"/>
      <c r="AO6" s="22"/>
      <c r="AP6" s="22"/>
      <c r="AQ6" s="22"/>
      <c r="AR6" s="20"/>
      <c r="BE6" s="31"/>
      <c r="BS6" s="17" t="s">
        <v>6</v>
      </c>
    </row>
    <row r="7" s="1" customFormat="1" ht="12" customHeight="1">
      <c r="B7" s="21"/>
      <c r="C7" s="22"/>
      <c r="D7" s="32" t="s">
        <v>18</v>
      </c>
      <c r="E7" s="22"/>
      <c r="F7" s="22"/>
      <c r="G7" s="22"/>
      <c r="H7" s="22"/>
      <c r="I7" s="22"/>
      <c r="J7" s="22"/>
      <c r="K7" s="27" t="s">
        <v>1</v>
      </c>
      <c r="L7" s="22"/>
      <c r="M7" s="22"/>
      <c r="N7" s="22"/>
      <c r="O7" s="22"/>
      <c r="P7" s="22"/>
      <c r="Q7" s="22"/>
      <c r="R7" s="22"/>
      <c r="S7" s="22"/>
      <c r="T7" s="22"/>
      <c r="U7" s="22"/>
      <c r="V7" s="22"/>
      <c r="W7" s="22"/>
      <c r="X7" s="22"/>
      <c r="Y7" s="22"/>
      <c r="Z7" s="22"/>
      <c r="AA7" s="22"/>
      <c r="AB7" s="22"/>
      <c r="AC7" s="22"/>
      <c r="AD7" s="22"/>
      <c r="AE7" s="22"/>
      <c r="AF7" s="22"/>
      <c r="AG7" s="22"/>
      <c r="AH7" s="22"/>
      <c r="AI7" s="22"/>
      <c r="AJ7" s="22"/>
      <c r="AK7" s="32" t="s">
        <v>19</v>
      </c>
      <c r="AL7" s="22"/>
      <c r="AM7" s="22"/>
      <c r="AN7" s="27" t="s">
        <v>1</v>
      </c>
      <c r="AO7" s="22"/>
      <c r="AP7" s="22"/>
      <c r="AQ7" s="22"/>
      <c r="AR7" s="20"/>
      <c r="BE7" s="31"/>
      <c r="BS7" s="17" t="s">
        <v>6</v>
      </c>
    </row>
    <row r="8" s="1" customFormat="1" ht="12" customHeight="1">
      <c r="B8" s="21"/>
      <c r="C8" s="22"/>
      <c r="D8" s="32" t="s">
        <v>20</v>
      </c>
      <c r="E8" s="22"/>
      <c r="F8" s="22"/>
      <c r="G8" s="22"/>
      <c r="H8" s="22"/>
      <c r="I8" s="22"/>
      <c r="J8" s="22"/>
      <c r="K8" s="27" t="s">
        <v>21</v>
      </c>
      <c r="L8" s="22"/>
      <c r="M8" s="22"/>
      <c r="N8" s="22"/>
      <c r="O8" s="22"/>
      <c r="P8" s="22"/>
      <c r="Q8" s="22"/>
      <c r="R8" s="22"/>
      <c r="S8" s="22"/>
      <c r="T8" s="22"/>
      <c r="U8" s="22"/>
      <c r="V8" s="22"/>
      <c r="W8" s="22"/>
      <c r="X8" s="22"/>
      <c r="Y8" s="22"/>
      <c r="Z8" s="22"/>
      <c r="AA8" s="22"/>
      <c r="AB8" s="22"/>
      <c r="AC8" s="22"/>
      <c r="AD8" s="22"/>
      <c r="AE8" s="22"/>
      <c r="AF8" s="22"/>
      <c r="AG8" s="22"/>
      <c r="AH8" s="22"/>
      <c r="AI8" s="22"/>
      <c r="AJ8" s="22"/>
      <c r="AK8" s="32" t="s">
        <v>22</v>
      </c>
      <c r="AL8" s="22"/>
      <c r="AM8" s="22"/>
      <c r="AN8" s="33" t="s">
        <v>23</v>
      </c>
      <c r="AO8" s="22"/>
      <c r="AP8" s="22"/>
      <c r="AQ8" s="22"/>
      <c r="AR8" s="20"/>
      <c r="BE8" s="31"/>
      <c r="BS8" s="17" t="s">
        <v>6</v>
      </c>
    </row>
    <row r="9" s="1" customFormat="1" ht="14.4" customHeight="1">
      <c r="B9" s="21"/>
      <c r="C9" s="22"/>
      <c r="D9" s="22"/>
      <c r="E9" s="22"/>
      <c r="F9" s="22"/>
      <c r="G9" s="22"/>
      <c r="H9" s="22"/>
      <c r="I9" s="22"/>
      <c r="J9" s="22"/>
      <c r="K9" s="22"/>
      <c r="L9" s="22"/>
      <c r="M9" s="22"/>
      <c r="N9" s="22"/>
      <c r="O9" s="22"/>
      <c r="P9" s="22"/>
      <c r="Q9" s="22"/>
      <c r="R9" s="22"/>
      <c r="S9" s="22"/>
      <c r="T9" s="22"/>
      <c r="U9" s="22"/>
      <c r="V9" s="22"/>
      <c r="W9" s="22"/>
      <c r="X9" s="22"/>
      <c r="Y9" s="22"/>
      <c r="Z9" s="22"/>
      <c r="AA9" s="22"/>
      <c r="AB9" s="22"/>
      <c r="AC9" s="22"/>
      <c r="AD9" s="22"/>
      <c r="AE9" s="22"/>
      <c r="AF9" s="22"/>
      <c r="AG9" s="22"/>
      <c r="AH9" s="22"/>
      <c r="AI9" s="22"/>
      <c r="AJ9" s="22"/>
      <c r="AK9" s="22"/>
      <c r="AL9" s="22"/>
      <c r="AM9" s="22"/>
      <c r="AN9" s="22"/>
      <c r="AO9" s="22"/>
      <c r="AP9" s="22"/>
      <c r="AQ9" s="22"/>
      <c r="AR9" s="20"/>
      <c r="BE9" s="31"/>
      <c r="BS9" s="17" t="s">
        <v>6</v>
      </c>
    </row>
    <row r="10" s="1" customFormat="1" ht="12" customHeight="1">
      <c r="B10" s="21"/>
      <c r="C10" s="22"/>
      <c r="D10" s="32" t="s">
        <v>24</v>
      </c>
      <c r="E10" s="22"/>
      <c r="F10" s="22"/>
      <c r="G10" s="22"/>
      <c r="H10" s="22"/>
      <c r="I10" s="22"/>
      <c r="J10" s="22"/>
      <c r="K10" s="22"/>
      <c r="L10" s="22"/>
      <c r="M10" s="22"/>
      <c r="N10" s="22"/>
      <c r="O10" s="22"/>
      <c r="P10" s="22"/>
      <c r="Q10" s="22"/>
      <c r="R10" s="22"/>
      <c r="S10" s="22"/>
      <c r="T10" s="22"/>
      <c r="U10" s="22"/>
      <c r="V10" s="22"/>
      <c r="W10" s="22"/>
      <c r="X10" s="22"/>
      <c r="Y10" s="22"/>
      <c r="Z10" s="22"/>
      <c r="AA10" s="22"/>
      <c r="AB10" s="22"/>
      <c r="AC10" s="22"/>
      <c r="AD10" s="22"/>
      <c r="AE10" s="22"/>
      <c r="AF10" s="22"/>
      <c r="AG10" s="22"/>
      <c r="AH10" s="22"/>
      <c r="AI10" s="22"/>
      <c r="AJ10" s="22"/>
      <c r="AK10" s="32" t="s">
        <v>25</v>
      </c>
      <c r="AL10" s="22"/>
      <c r="AM10" s="22"/>
      <c r="AN10" s="27" t="s">
        <v>1</v>
      </c>
      <c r="AO10" s="22"/>
      <c r="AP10" s="22"/>
      <c r="AQ10" s="22"/>
      <c r="AR10" s="20"/>
      <c r="BE10" s="31"/>
      <c r="BS10" s="17" t="s">
        <v>6</v>
      </c>
    </row>
    <row r="11" s="1" customFormat="1" ht="18.48" customHeight="1">
      <c r="B11" s="21"/>
      <c r="C11" s="22"/>
      <c r="D11" s="22"/>
      <c r="E11" s="27" t="s">
        <v>26</v>
      </c>
      <c r="F11" s="22"/>
      <c r="G11" s="22"/>
      <c r="H11" s="22"/>
      <c r="I11" s="22"/>
      <c r="J11" s="22"/>
      <c r="K11" s="22"/>
      <c r="L11" s="22"/>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32" t="s">
        <v>27</v>
      </c>
      <c r="AL11" s="22"/>
      <c r="AM11" s="22"/>
      <c r="AN11" s="27" t="s">
        <v>1</v>
      </c>
      <c r="AO11" s="22"/>
      <c r="AP11" s="22"/>
      <c r="AQ11" s="22"/>
      <c r="AR11" s="20"/>
      <c r="BE11" s="31"/>
      <c r="BS11" s="17" t="s">
        <v>6</v>
      </c>
    </row>
    <row r="12" s="1" customFormat="1" ht="6.96" customHeight="1">
      <c r="B12" s="21"/>
      <c r="C12" s="22"/>
      <c r="D12" s="22"/>
      <c r="E12" s="22"/>
      <c r="F12" s="22"/>
      <c r="G12" s="22"/>
      <c r="H12" s="22"/>
      <c r="I12" s="22"/>
      <c r="J12" s="22"/>
      <c r="K12" s="22"/>
      <c r="L12" s="22"/>
      <c r="M12" s="22"/>
      <c r="N12" s="22"/>
      <c r="O12" s="22"/>
      <c r="P12" s="22"/>
      <c r="Q12" s="22"/>
      <c r="R12" s="22"/>
      <c r="S12" s="22"/>
      <c r="T12" s="22"/>
      <c r="U12" s="22"/>
      <c r="V12" s="22"/>
      <c r="W12" s="22"/>
      <c r="X12" s="22"/>
      <c r="Y12" s="22"/>
      <c r="Z12" s="22"/>
      <c r="AA12" s="22"/>
      <c r="AB12" s="22"/>
      <c r="AC12" s="22"/>
      <c r="AD12" s="22"/>
      <c r="AE12" s="22"/>
      <c r="AF12" s="22"/>
      <c r="AG12" s="22"/>
      <c r="AH12" s="22"/>
      <c r="AI12" s="22"/>
      <c r="AJ12" s="22"/>
      <c r="AK12" s="22"/>
      <c r="AL12" s="22"/>
      <c r="AM12" s="22"/>
      <c r="AN12" s="22"/>
      <c r="AO12" s="22"/>
      <c r="AP12" s="22"/>
      <c r="AQ12" s="22"/>
      <c r="AR12" s="20"/>
      <c r="BE12" s="31"/>
      <c r="BS12" s="17" t="s">
        <v>6</v>
      </c>
    </row>
    <row r="13" s="1" customFormat="1" ht="12" customHeight="1">
      <c r="B13" s="21"/>
      <c r="C13" s="22"/>
      <c r="D13" s="32" t="s">
        <v>28</v>
      </c>
      <c r="E13" s="22"/>
      <c r="F13" s="22"/>
      <c r="G13" s="22"/>
      <c r="H13" s="22"/>
      <c r="I13" s="22"/>
      <c r="J13" s="22"/>
      <c r="K13" s="22"/>
      <c r="L13" s="22"/>
      <c r="M13" s="22"/>
      <c r="N13" s="22"/>
      <c r="O13" s="22"/>
      <c r="P13" s="22"/>
      <c r="Q13" s="22"/>
      <c r="R13" s="22"/>
      <c r="S13" s="22"/>
      <c r="T13" s="22"/>
      <c r="U13" s="22"/>
      <c r="V13" s="22"/>
      <c r="W13" s="22"/>
      <c r="X13" s="22"/>
      <c r="Y13" s="22"/>
      <c r="Z13" s="22"/>
      <c r="AA13" s="22"/>
      <c r="AB13" s="22"/>
      <c r="AC13" s="22"/>
      <c r="AD13" s="22"/>
      <c r="AE13" s="22"/>
      <c r="AF13" s="22"/>
      <c r="AG13" s="22"/>
      <c r="AH13" s="22"/>
      <c r="AI13" s="22"/>
      <c r="AJ13" s="22"/>
      <c r="AK13" s="32" t="s">
        <v>25</v>
      </c>
      <c r="AL13" s="22"/>
      <c r="AM13" s="22"/>
      <c r="AN13" s="34" t="s">
        <v>29</v>
      </c>
      <c r="AO13" s="22"/>
      <c r="AP13" s="22"/>
      <c r="AQ13" s="22"/>
      <c r="AR13" s="20"/>
      <c r="BE13" s="31"/>
      <c r="BS13" s="17" t="s">
        <v>6</v>
      </c>
    </row>
    <row r="14">
      <c r="B14" s="21"/>
      <c r="C14" s="22"/>
      <c r="D14" s="22"/>
      <c r="E14" s="34" t="s">
        <v>29</v>
      </c>
      <c r="F14" s="35"/>
      <c r="G14" s="35"/>
      <c r="H14" s="35"/>
      <c r="I14" s="35"/>
      <c r="J14" s="35"/>
      <c r="K14" s="35"/>
      <c r="L14" s="35"/>
      <c r="M14" s="35"/>
      <c r="N14" s="35"/>
      <c r="O14" s="35"/>
      <c r="P14" s="35"/>
      <c r="Q14" s="35"/>
      <c r="R14" s="35"/>
      <c r="S14" s="35"/>
      <c r="T14" s="35"/>
      <c r="U14" s="35"/>
      <c r="V14" s="35"/>
      <c r="W14" s="35"/>
      <c r="X14" s="35"/>
      <c r="Y14" s="35"/>
      <c r="Z14" s="35"/>
      <c r="AA14" s="35"/>
      <c r="AB14" s="35"/>
      <c r="AC14" s="35"/>
      <c r="AD14" s="35"/>
      <c r="AE14" s="35"/>
      <c r="AF14" s="35"/>
      <c r="AG14" s="35"/>
      <c r="AH14" s="35"/>
      <c r="AI14" s="35"/>
      <c r="AJ14" s="35"/>
      <c r="AK14" s="32" t="s">
        <v>27</v>
      </c>
      <c r="AL14" s="22"/>
      <c r="AM14" s="22"/>
      <c r="AN14" s="34" t="s">
        <v>29</v>
      </c>
      <c r="AO14" s="22"/>
      <c r="AP14" s="22"/>
      <c r="AQ14" s="22"/>
      <c r="AR14" s="20"/>
      <c r="BE14" s="31"/>
      <c r="BS14" s="17" t="s">
        <v>6</v>
      </c>
    </row>
    <row r="15" s="1" customFormat="1" ht="6.96" customHeight="1">
      <c r="B15" s="21"/>
      <c r="C15" s="22"/>
      <c r="D15" s="22"/>
      <c r="E15" s="22"/>
      <c r="F15" s="22"/>
      <c r="G15" s="22"/>
      <c r="H15" s="22"/>
      <c r="I15" s="22"/>
      <c r="J15" s="22"/>
      <c r="K15" s="22"/>
      <c r="L15" s="22"/>
      <c r="M15" s="22"/>
      <c r="N15" s="22"/>
      <c r="O15" s="22"/>
      <c r="P15" s="22"/>
      <c r="Q15" s="22"/>
      <c r="R15" s="22"/>
      <c r="S15" s="22"/>
      <c r="T15" s="22"/>
      <c r="U15" s="22"/>
      <c r="V15" s="22"/>
      <c r="W15" s="22"/>
      <c r="X15" s="22"/>
      <c r="Y15" s="22"/>
      <c r="Z15" s="22"/>
      <c r="AA15" s="22"/>
      <c r="AB15" s="22"/>
      <c r="AC15" s="22"/>
      <c r="AD15" s="22"/>
      <c r="AE15" s="22"/>
      <c r="AF15" s="22"/>
      <c r="AG15" s="22"/>
      <c r="AH15" s="22"/>
      <c r="AI15" s="22"/>
      <c r="AJ15" s="22"/>
      <c r="AK15" s="22"/>
      <c r="AL15" s="22"/>
      <c r="AM15" s="22"/>
      <c r="AN15" s="22"/>
      <c r="AO15" s="22"/>
      <c r="AP15" s="22"/>
      <c r="AQ15" s="22"/>
      <c r="AR15" s="20"/>
      <c r="BE15" s="31"/>
      <c r="BS15" s="17" t="s">
        <v>4</v>
      </c>
    </row>
    <row r="16" s="1" customFormat="1" ht="12" customHeight="1">
      <c r="B16" s="21"/>
      <c r="C16" s="22"/>
      <c r="D16" s="32" t="s">
        <v>30</v>
      </c>
      <c r="E16" s="22"/>
      <c r="F16" s="22"/>
      <c r="G16" s="22"/>
      <c r="H16" s="22"/>
      <c r="I16" s="22"/>
      <c r="J16" s="22"/>
      <c r="K16" s="22"/>
      <c r="L16" s="22"/>
      <c r="M16" s="22"/>
      <c r="N16" s="22"/>
      <c r="O16" s="22"/>
      <c r="P16" s="22"/>
      <c r="Q16" s="22"/>
      <c r="R16" s="22"/>
      <c r="S16" s="22"/>
      <c r="T16" s="22"/>
      <c r="U16" s="22"/>
      <c r="V16" s="22"/>
      <c r="W16" s="22"/>
      <c r="X16" s="22"/>
      <c r="Y16" s="22"/>
      <c r="Z16" s="22"/>
      <c r="AA16" s="22"/>
      <c r="AB16" s="22"/>
      <c r="AC16" s="22"/>
      <c r="AD16" s="22"/>
      <c r="AE16" s="22"/>
      <c r="AF16" s="22"/>
      <c r="AG16" s="22"/>
      <c r="AH16" s="22"/>
      <c r="AI16" s="22"/>
      <c r="AJ16" s="22"/>
      <c r="AK16" s="32" t="s">
        <v>25</v>
      </c>
      <c r="AL16" s="22"/>
      <c r="AM16" s="22"/>
      <c r="AN16" s="27" t="s">
        <v>1</v>
      </c>
      <c r="AO16" s="22"/>
      <c r="AP16" s="22"/>
      <c r="AQ16" s="22"/>
      <c r="AR16" s="20"/>
      <c r="BE16" s="31"/>
      <c r="BS16" s="17" t="s">
        <v>4</v>
      </c>
    </row>
    <row r="17" s="1" customFormat="1" ht="18.48" customHeight="1">
      <c r="B17" s="21"/>
      <c r="C17" s="22"/>
      <c r="D17" s="22"/>
      <c r="E17" s="27" t="s">
        <v>31</v>
      </c>
      <c r="F17" s="22"/>
      <c r="G17" s="22"/>
      <c r="H17" s="22"/>
      <c r="I17" s="22"/>
      <c r="J17" s="22"/>
      <c r="K17" s="22"/>
      <c r="L17" s="22"/>
      <c r="M17" s="22"/>
      <c r="N17" s="22"/>
      <c r="O17" s="22"/>
      <c r="P17" s="22"/>
      <c r="Q17" s="22"/>
      <c r="R17" s="22"/>
      <c r="S17" s="22"/>
      <c r="T17" s="22"/>
      <c r="U17" s="22"/>
      <c r="V17" s="22"/>
      <c r="W17" s="22"/>
      <c r="X17" s="22"/>
      <c r="Y17" s="22"/>
      <c r="Z17" s="22"/>
      <c r="AA17" s="22"/>
      <c r="AB17" s="22"/>
      <c r="AC17" s="22"/>
      <c r="AD17" s="22"/>
      <c r="AE17" s="22"/>
      <c r="AF17" s="22"/>
      <c r="AG17" s="22"/>
      <c r="AH17" s="22"/>
      <c r="AI17" s="22"/>
      <c r="AJ17" s="22"/>
      <c r="AK17" s="32" t="s">
        <v>27</v>
      </c>
      <c r="AL17" s="22"/>
      <c r="AM17" s="22"/>
      <c r="AN17" s="27" t="s">
        <v>1</v>
      </c>
      <c r="AO17" s="22"/>
      <c r="AP17" s="22"/>
      <c r="AQ17" s="22"/>
      <c r="AR17" s="20"/>
      <c r="BE17" s="31"/>
      <c r="BS17" s="17" t="s">
        <v>32</v>
      </c>
    </row>
    <row r="18" s="1" customFormat="1" ht="6.96" customHeight="1">
      <c r="B18" s="21"/>
      <c r="C18" s="22"/>
      <c r="D18" s="22"/>
      <c r="E18" s="22"/>
      <c r="F18" s="22"/>
      <c r="G18" s="22"/>
      <c r="H18" s="22"/>
      <c r="I18" s="22"/>
      <c r="J18" s="22"/>
      <c r="K18" s="22"/>
      <c r="L18" s="22"/>
      <c r="M18" s="22"/>
      <c r="N18" s="22"/>
      <c r="O18" s="22"/>
      <c r="P18" s="22"/>
      <c r="Q18" s="22"/>
      <c r="R18" s="22"/>
      <c r="S18" s="22"/>
      <c r="T18" s="22"/>
      <c r="U18" s="22"/>
      <c r="V18" s="22"/>
      <c r="W18" s="22"/>
      <c r="X18" s="22"/>
      <c r="Y18" s="22"/>
      <c r="Z18" s="22"/>
      <c r="AA18" s="22"/>
      <c r="AB18" s="22"/>
      <c r="AC18" s="22"/>
      <c r="AD18" s="22"/>
      <c r="AE18" s="22"/>
      <c r="AF18" s="22"/>
      <c r="AG18" s="22"/>
      <c r="AH18" s="22"/>
      <c r="AI18" s="22"/>
      <c r="AJ18" s="22"/>
      <c r="AK18" s="22"/>
      <c r="AL18" s="22"/>
      <c r="AM18" s="22"/>
      <c r="AN18" s="22"/>
      <c r="AO18" s="22"/>
      <c r="AP18" s="22"/>
      <c r="AQ18" s="22"/>
      <c r="AR18" s="20"/>
      <c r="BE18" s="31"/>
      <c r="BS18" s="17" t="s">
        <v>6</v>
      </c>
    </row>
    <row r="19" s="1" customFormat="1" ht="12" customHeight="1">
      <c r="B19" s="21"/>
      <c r="C19" s="22"/>
      <c r="D19" s="32" t="s">
        <v>33</v>
      </c>
      <c r="E19" s="22"/>
      <c r="F19" s="22"/>
      <c r="G19" s="22"/>
      <c r="H19" s="22"/>
      <c r="I19" s="22"/>
      <c r="J19" s="22"/>
      <c r="K19" s="22"/>
      <c r="L19" s="22"/>
      <c r="M19" s="22"/>
      <c r="N19" s="22"/>
      <c r="O19" s="22"/>
      <c r="P19" s="22"/>
      <c r="Q19" s="22"/>
      <c r="R19" s="22"/>
      <c r="S19" s="22"/>
      <c r="T19" s="22"/>
      <c r="U19" s="22"/>
      <c r="V19" s="22"/>
      <c r="W19" s="22"/>
      <c r="X19" s="22"/>
      <c r="Y19" s="22"/>
      <c r="Z19" s="22"/>
      <c r="AA19" s="22"/>
      <c r="AB19" s="22"/>
      <c r="AC19" s="22"/>
      <c r="AD19" s="22"/>
      <c r="AE19" s="22"/>
      <c r="AF19" s="22"/>
      <c r="AG19" s="22"/>
      <c r="AH19" s="22"/>
      <c r="AI19" s="22"/>
      <c r="AJ19" s="22"/>
      <c r="AK19" s="32" t="s">
        <v>25</v>
      </c>
      <c r="AL19" s="22"/>
      <c r="AM19" s="22"/>
      <c r="AN19" s="27" t="s">
        <v>1</v>
      </c>
      <c r="AO19" s="22"/>
      <c r="AP19" s="22"/>
      <c r="AQ19" s="22"/>
      <c r="AR19" s="20"/>
      <c r="BE19" s="31"/>
      <c r="BS19" s="17" t="s">
        <v>6</v>
      </c>
    </row>
    <row r="20" s="1" customFormat="1" ht="18.48" customHeight="1">
      <c r="B20" s="21"/>
      <c r="C20" s="22"/>
      <c r="D20" s="22"/>
      <c r="E20" s="27" t="s">
        <v>21</v>
      </c>
      <c r="F20" s="22"/>
      <c r="G20" s="22"/>
      <c r="H20" s="22"/>
      <c r="I20" s="22"/>
      <c r="J20" s="22"/>
      <c r="K20" s="22"/>
      <c r="L20" s="22"/>
      <c r="M20" s="22"/>
      <c r="N20" s="22"/>
      <c r="O20" s="22"/>
      <c r="P20" s="22"/>
      <c r="Q20" s="22"/>
      <c r="R20" s="22"/>
      <c r="S20" s="22"/>
      <c r="T20" s="22"/>
      <c r="U20" s="22"/>
      <c r="V20" s="22"/>
      <c r="W20" s="22"/>
      <c r="X20" s="22"/>
      <c r="Y20" s="22"/>
      <c r="Z20" s="22"/>
      <c r="AA20" s="22"/>
      <c r="AB20" s="22"/>
      <c r="AC20" s="22"/>
      <c r="AD20" s="22"/>
      <c r="AE20" s="22"/>
      <c r="AF20" s="22"/>
      <c r="AG20" s="22"/>
      <c r="AH20" s="22"/>
      <c r="AI20" s="22"/>
      <c r="AJ20" s="22"/>
      <c r="AK20" s="32" t="s">
        <v>27</v>
      </c>
      <c r="AL20" s="22"/>
      <c r="AM20" s="22"/>
      <c r="AN20" s="27" t="s">
        <v>1</v>
      </c>
      <c r="AO20" s="22"/>
      <c r="AP20" s="22"/>
      <c r="AQ20" s="22"/>
      <c r="AR20" s="20"/>
      <c r="BE20" s="31"/>
      <c r="BS20" s="17" t="s">
        <v>32</v>
      </c>
    </row>
    <row r="21" s="1" customFormat="1" ht="6.96" customHeight="1">
      <c r="B21" s="21"/>
      <c r="C21" s="22"/>
      <c r="D21" s="22"/>
      <c r="E21" s="22"/>
      <c r="F21" s="22"/>
      <c r="G21" s="22"/>
      <c r="H21" s="22"/>
      <c r="I21" s="22"/>
      <c r="J21" s="22"/>
      <c r="K21" s="22"/>
      <c r="L21" s="22"/>
      <c r="M21" s="22"/>
      <c r="N21" s="22"/>
      <c r="O21" s="22"/>
      <c r="P21" s="22"/>
      <c r="Q21" s="22"/>
      <c r="R21" s="22"/>
      <c r="S21" s="22"/>
      <c r="T21" s="22"/>
      <c r="U21" s="22"/>
      <c r="V21" s="22"/>
      <c r="W21" s="22"/>
      <c r="X21" s="22"/>
      <c r="Y21" s="22"/>
      <c r="Z21" s="22"/>
      <c r="AA21" s="22"/>
      <c r="AB21" s="22"/>
      <c r="AC21" s="22"/>
      <c r="AD21" s="22"/>
      <c r="AE21" s="22"/>
      <c r="AF21" s="22"/>
      <c r="AG21" s="22"/>
      <c r="AH21" s="22"/>
      <c r="AI21" s="22"/>
      <c r="AJ21" s="22"/>
      <c r="AK21" s="22"/>
      <c r="AL21" s="22"/>
      <c r="AM21" s="22"/>
      <c r="AN21" s="22"/>
      <c r="AO21" s="22"/>
      <c r="AP21" s="22"/>
      <c r="AQ21" s="22"/>
      <c r="AR21" s="20"/>
      <c r="BE21" s="31"/>
    </row>
    <row r="22" s="1" customFormat="1" ht="12" customHeight="1">
      <c r="B22" s="21"/>
      <c r="C22" s="22"/>
      <c r="D22" s="32" t="s">
        <v>34</v>
      </c>
      <c r="E22" s="22"/>
      <c r="F22" s="22"/>
      <c r="G22" s="22"/>
      <c r="H22" s="22"/>
      <c r="I22" s="22"/>
      <c r="J22" s="22"/>
      <c r="K22" s="22"/>
      <c r="L22" s="22"/>
      <c r="M22" s="22"/>
      <c r="N22" s="22"/>
      <c r="O22" s="22"/>
      <c r="P22" s="22"/>
      <c r="Q22" s="22"/>
      <c r="R22" s="22"/>
      <c r="S22" s="22"/>
      <c r="T22" s="22"/>
      <c r="U22" s="22"/>
      <c r="V22" s="22"/>
      <c r="W22" s="22"/>
      <c r="X22" s="22"/>
      <c r="Y22" s="22"/>
      <c r="Z22" s="22"/>
      <c r="AA22" s="22"/>
      <c r="AB22" s="22"/>
      <c r="AC22" s="22"/>
      <c r="AD22" s="22"/>
      <c r="AE22" s="22"/>
      <c r="AF22" s="22"/>
      <c r="AG22" s="22"/>
      <c r="AH22" s="22"/>
      <c r="AI22" s="22"/>
      <c r="AJ22" s="22"/>
      <c r="AK22" s="22"/>
      <c r="AL22" s="22"/>
      <c r="AM22" s="22"/>
      <c r="AN22" s="22"/>
      <c r="AO22" s="22"/>
      <c r="AP22" s="22"/>
      <c r="AQ22" s="22"/>
      <c r="AR22" s="20"/>
      <c r="BE22" s="31"/>
    </row>
    <row r="23" s="1" customFormat="1" ht="95.25" customHeight="1">
      <c r="B23" s="21"/>
      <c r="C23" s="22"/>
      <c r="D23" s="22"/>
      <c r="E23" s="36" t="s">
        <v>35</v>
      </c>
      <c r="F23" s="36"/>
      <c r="G23" s="36"/>
      <c r="H23" s="36"/>
      <c r="I23" s="36"/>
      <c r="J23" s="36"/>
      <c r="K23" s="36"/>
      <c r="L23" s="36"/>
      <c r="M23" s="36"/>
      <c r="N23" s="36"/>
      <c r="O23" s="36"/>
      <c r="P23" s="36"/>
      <c r="Q23" s="36"/>
      <c r="R23" s="36"/>
      <c r="S23" s="36"/>
      <c r="T23" s="36"/>
      <c r="U23" s="36"/>
      <c r="V23" s="36"/>
      <c r="W23" s="36"/>
      <c r="X23" s="36"/>
      <c r="Y23" s="36"/>
      <c r="Z23" s="36"/>
      <c r="AA23" s="36"/>
      <c r="AB23" s="36"/>
      <c r="AC23" s="36"/>
      <c r="AD23" s="36"/>
      <c r="AE23" s="36"/>
      <c r="AF23" s="36"/>
      <c r="AG23" s="36"/>
      <c r="AH23" s="36"/>
      <c r="AI23" s="36"/>
      <c r="AJ23" s="36"/>
      <c r="AK23" s="36"/>
      <c r="AL23" s="36"/>
      <c r="AM23" s="36"/>
      <c r="AN23" s="36"/>
      <c r="AO23" s="22"/>
      <c r="AP23" s="22"/>
      <c r="AQ23" s="22"/>
      <c r="AR23" s="20"/>
      <c r="BE23" s="31"/>
    </row>
    <row r="24" s="1" customFormat="1" ht="6.96" customHeight="1">
      <c r="B24" s="21"/>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c r="AC24" s="22"/>
      <c r="AD24" s="22"/>
      <c r="AE24" s="22"/>
      <c r="AF24" s="22"/>
      <c r="AG24" s="22"/>
      <c r="AH24" s="22"/>
      <c r="AI24" s="22"/>
      <c r="AJ24" s="22"/>
      <c r="AK24" s="22"/>
      <c r="AL24" s="22"/>
      <c r="AM24" s="22"/>
      <c r="AN24" s="22"/>
      <c r="AO24" s="22"/>
      <c r="AP24" s="22"/>
      <c r="AQ24" s="22"/>
      <c r="AR24" s="20"/>
      <c r="BE24" s="31"/>
    </row>
    <row r="25" s="1" customFormat="1" ht="6.96" customHeight="1">
      <c r="B25" s="21"/>
      <c r="C25" s="22"/>
      <c r="D25" s="37"/>
      <c r="E25" s="37"/>
      <c r="F25" s="37"/>
      <c r="G25" s="37"/>
      <c r="H25" s="37"/>
      <c r="I25" s="37"/>
      <c r="J25" s="37"/>
      <c r="K25" s="37"/>
      <c r="L25" s="37"/>
      <c r="M25" s="37"/>
      <c r="N25" s="37"/>
      <c r="O25" s="37"/>
      <c r="P25" s="37"/>
      <c r="Q25" s="37"/>
      <c r="R25" s="37"/>
      <c r="S25" s="37"/>
      <c r="T25" s="37"/>
      <c r="U25" s="37"/>
      <c r="V25" s="37"/>
      <c r="W25" s="37"/>
      <c r="X25" s="37"/>
      <c r="Y25" s="37"/>
      <c r="Z25" s="37"/>
      <c r="AA25" s="37"/>
      <c r="AB25" s="37"/>
      <c r="AC25" s="37"/>
      <c r="AD25" s="37"/>
      <c r="AE25" s="37"/>
      <c r="AF25" s="37"/>
      <c r="AG25" s="37"/>
      <c r="AH25" s="37"/>
      <c r="AI25" s="37"/>
      <c r="AJ25" s="37"/>
      <c r="AK25" s="37"/>
      <c r="AL25" s="37"/>
      <c r="AM25" s="37"/>
      <c r="AN25" s="37"/>
      <c r="AO25" s="37"/>
      <c r="AP25" s="22"/>
      <c r="AQ25" s="22"/>
      <c r="AR25" s="20"/>
      <c r="BE25" s="31"/>
    </row>
    <row r="26" s="2" customFormat="1" ht="25.92" customHeight="1">
      <c r="A26" s="38"/>
      <c r="B26" s="39"/>
      <c r="C26" s="40"/>
      <c r="D26" s="41" t="s">
        <v>36</v>
      </c>
      <c r="E26" s="42"/>
      <c r="F26" s="42"/>
      <c r="G26" s="42"/>
      <c r="H26" s="42"/>
      <c r="I26" s="42"/>
      <c r="J26" s="42"/>
      <c r="K26" s="42"/>
      <c r="L26" s="42"/>
      <c r="M26" s="42"/>
      <c r="N26" s="42"/>
      <c r="O26" s="42"/>
      <c r="P26" s="42"/>
      <c r="Q26" s="42"/>
      <c r="R26" s="42"/>
      <c r="S26" s="42"/>
      <c r="T26" s="42"/>
      <c r="U26" s="42"/>
      <c r="V26" s="42"/>
      <c r="W26" s="42"/>
      <c r="X26" s="42"/>
      <c r="Y26" s="42"/>
      <c r="Z26" s="42"/>
      <c r="AA26" s="42"/>
      <c r="AB26" s="42"/>
      <c r="AC26" s="42"/>
      <c r="AD26" s="42"/>
      <c r="AE26" s="42"/>
      <c r="AF26" s="42"/>
      <c r="AG26" s="42"/>
      <c r="AH26" s="42"/>
      <c r="AI26" s="42"/>
      <c r="AJ26" s="42"/>
      <c r="AK26" s="43">
        <f>ROUND(AG94,2)</f>
        <v>0</v>
      </c>
      <c r="AL26" s="42"/>
      <c r="AM26" s="42"/>
      <c r="AN26" s="42"/>
      <c r="AO26" s="42"/>
      <c r="AP26" s="40"/>
      <c r="AQ26" s="40"/>
      <c r="AR26" s="44"/>
      <c r="BE26" s="31"/>
    </row>
    <row r="27" s="2" customFormat="1" ht="6.96" customHeight="1">
      <c r="A27" s="38"/>
      <c r="B27" s="39"/>
      <c r="C27" s="40"/>
      <c r="D27" s="40"/>
      <c r="E27" s="40"/>
      <c r="F27" s="40"/>
      <c r="G27" s="40"/>
      <c r="H27" s="40"/>
      <c r="I27" s="40"/>
      <c r="J27" s="40"/>
      <c r="K27" s="40"/>
      <c r="L27" s="40"/>
      <c r="M27" s="40"/>
      <c r="N27" s="40"/>
      <c r="O27" s="40"/>
      <c r="P27" s="40"/>
      <c r="Q27" s="40"/>
      <c r="R27" s="40"/>
      <c r="S27" s="40"/>
      <c r="T27" s="40"/>
      <c r="U27" s="40"/>
      <c r="V27" s="40"/>
      <c r="W27" s="40"/>
      <c r="X27" s="40"/>
      <c r="Y27" s="40"/>
      <c r="Z27" s="40"/>
      <c r="AA27" s="40"/>
      <c r="AB27" s="40"/>
      <c r="AC27" s="40"/>
      <c r="AD27" s="40"/>
      <c r="AE27" s="40"/>
      <c r="AF27" s="40"/>
      <c r="AG27" s="40"/>
      <c r="AH27" s="40"/>
      <c r="AI27" s="40"/>
      <c r="AJ27" s="40"/>
      <c r="AK27" s="40"/>
      <c r="AL27" s="40"/>
      <c r="AM27" s="40"/>
      <c r="AN27" s="40"/>
      <c r="AO27" s="40"/>
      <c r="AP27" s="40"/>
      <c r="AQ27" s="40"/>
      <c r="AR27" s="44"/>
      <c r="BE27" s="31"/>
    </row>
    <row r="28" s="2" customFormat="1">
      <c r="A28" s="38"/>
      <c r="B28" s="39"/>
      <c r="C28" s="40"/>
      <c r="D28" s="40"/>
      <c r="E28" s="40"/>
      <c r="F28" s="40"/>
      <c r="G28" s="40"/>
      <c r="H28" s="40"/>
      <c r="I28" s="40"/>
      <c r="J28" s="40"/>
      <c r="K28" s="40"/>
      <c r="L28" s="45" t="s">
        <v>37</v>
      </c>
      <c r="M28" s="45"/>
      <c r="N28" s="45"/>
      <c r="O28" s="45"/>
      <c r="P28" s="45"/>
      <c r="Q28" s="40"/>
      <c r="R28" s="40"/>
      <c r="S28" s="40"/>
      <c r="T28" s="40"/>
      <c r="U28" s="40"/>
      <c r="V28" s="40"/>
      <c r="W28" s="45" t="s">
        <v>38</v>
      </c>
      <c r="X28" s="45"/>
      <c r="Y28" s="45"/>
      <c r="Z28" s="45"/>
      <c r="AA28" s="45"/>
      <c r="AB28" s="45"/>
      <c r="AC28" s="45"/>
      <c r="AD28" s="45"/>
      <c r="AE28" s="45"/>
      <c r="AF28" s="40"/>
      <c r="AG28" s="40"/>
      <c r="AH28" s="40"/>
      <c r="AI28" s="40"/>
      <c r="AJ28" s="40"/>
      <c r="AK28" s="45" t="s">
        <v>39</v>
      </c>
      <c r="AL28" s="45"/>
      <c r="AM28" s="45"/>
      <c r="AN28" s="45"/>
      <c r="AO28" s="45"/>
      <c r="AP28" s="40"/>
      <c r="AQ28" s="40"/>
      <c r="AR28" s="44"/>
      <c r="BE28" s="31"/>
    </row>
    <row r="29" s="3" customFormat="1" ht="14.4" customHeight="1">
      <c r="A29" s="3"/>
      <c r="B29" s="46"/>
      <c r="C29" s="47"/>
      <c r="D29" s="32" t="s">
        <v>40</v>
      </c>
      <c r="E29" s="47"/>
      <c r="F29" s="32" t="s">
        <v>41</v>
      </c>
      <c r="G29" s="47"/>
      <c r="H29" s="47"/>
      <c r="I29" s="47"/>
      <c r="J29" s="47"/>
      <c r="K29" s="47"/>
      <c r="L29" s="48">
        <v>0.20999999999999999</v>
      </c>
      <c r="M29" s="47"/>
      <c r="N29" s="47"/>
      <c r="O29" s="47"/>
      <c r="P29" s="47"/>
      <c r="Q29" s="47"/>
      <c r="R29" s="47"/>
      <c r="S29" s="47"/>
      <c r="T29" s="47"/>
      <c r="U29" s="47"/>
      <c r="V29" s="47"/>
      <c r="W29" s="49">
        <f>ROUND(AZ94, 2)</f>
        <v>0</v>
      </c>
      <c r="X29" s="47"/>
      <c r="Y29" s="47"/>
      <c r="Z29" s="47"/>
      <c r="AA29" s="47"/>
      <c r="AB29" s="47"/>
      <c r="AC29" s="47"/>
      <c r="AD29" s="47"/>
      <c r="AE29" s="47"/>
      <c r="AF29" s="47"/>
      <c r="AG29" s="47"/>
      <c r="AH29" s="47"/>
      <c r="AI29" s="47"/>
      <c r="AJ29" s="47"/>
      <c r="AK29" s="49">
        <f>ROUND(AV94, 2)</f>
        <v>0</v>
      </c>
      <c r="AL29" s="47"/>
      <c r="AM29" s="47"/>
      <c r="AN29" s="47"/>
      <c r="AO29" s="47"/>
      <c r="AP29" s="47"/>
      <c r="AQ29" s="47"/>
      <c r="AR29" s="50"/>
      <c r="BE29" s="51"/>
    </row>
    <row r="30" s="3" customFormat="1" ht="14.4" customHeight="1">
      <c r="A30" s="3"/>
      <c r="B30" s="46"/>
      <c r="C30" s="47"/>
      <c r="D30" s="47"/>
      <c r="E30" s="47"/>
      <c r="F30" s="32" t="s">
        <v>42</v>
      </c>
      <c r="G30" s="47"/>
      <c r="H30" s="47"/>
      <c r="I30" s="47"/>
      <c r="J30" s="47"/>
      <c r="K30" s="47"/>
      <c r="L30" s="48">
        <v>0.14999999999999999</v>
      </c>
      <c r="M30" s="47"/>
      <c r="N30" s="47"/>
      <c r="O30" s="47"/>
      <c r="P30" s="47"/>
      <c r="Q30" s="47"/>
      <c r="R30" s="47"/>
      <c r="S30" s="47"/>
      <c r="T30" s="47"/>
      <c r="U30" s="47"/>
      <c r="V30" s="47"/>
      <c r="W30" s="49">
        <f>ROUND(BA94, 2)</f>
        <v>0</v>
      </c>
      <c r="X30" s="47"/>
      <c r="Y30" s="47"/>
      <c r="Z30" s="47"/>
      <c r="AA30" s="47"/>
      <c r="AB30" s="47"/>
      <c r="AC30" s="47"/>
      <c r="AD30" s="47"/>
      <c r="AE30" s="47"/>
      <c r="AF30" s="47"/>
      <c r="AG30" s="47"/>
      <c r="AH30" s="47"/>
      <c r="AI30" s="47"/>
      <c r="AJ30" s="47"/>
      <c r="AK30" s="49">
        <f>ROUND(AW94, 2)</f>
        <v>0</v>
      </c>
      <c r="AL30" s="47"/>
      <c r="AM30" s="47"/>
      <c r="AN30" s="47"/>
      <c r="AO30" s="47"/>
      <c r="AP30" s="47"/>
      <c r="AQ30" s="47"/>
      <c r="AR30" s="50"/>
      <c r="BE30" s="51"/>
    </row>
    <row r="31" hidden="1" s="3" customFormat="1" ht="14.4" customHeight="1">
      <c r="A31" s="3"/>
      <c r="B31" s="46"/>
      <c r="C31" s="47"/>
      <c r="D31" s="47"/>
      <c r="E31" s="47"/>
      <c r="F31" s="32" t="s">
        <v>43</v>
      </c>
      <c r="G31" s="47"/>
      <c r="H31" s="47"/>
      <c r="I31" s="47"/>
      <c r="J31" s="47"/>
      <c r="K31" s="47"/>
      <c r="L31" s="48">
        <v>0.20999999999999999</v>
      </c>
      <c r="M31" s="47"/>
      <c r="N31" s="47"/>
      <c r="O31" s="47"/>
      <c r="P31" s="47"/>
      <c r="Q31" s="47"/>
      <c r="R31" s="47"/>
      <c r="S31" s="47"/>
      <c r="T31" s="47"/>
      <c r="U31" s="47"/>
      <c r="V31" s="47"/>
      <c r="W31" s="49">
        <f>ROUND(BB94, 2)</f>
        <v>0</v>
      </c>
      <c r="X31" s="47"/>
      <c r="Y31" s="47"/>
      <c r="Z31" s="47"/>
      <c r="AA31" s="47"/>
      <c r="AB31" s="47"/>
      <c r="AC31" s="47"/>
      <c r="AD31" s="47"/>
      <c r="AE31" s="47"/>
      <c r="AF31" s="47"/>
      <c r="AG31" s="47"/>
      <c r="AH31" s="47"/>
      <c r="AI31" s="47"/>
      <c r="AJ31" s="47"/>
      <c r="AK31" s="49">
        <v>0</v>
      </c>
      <c r="AL31" s="47"/>
      <c r="AM31" s="47"/>
      <c r="AN31" s="47"/>
      <c r="AO31" s="47"/>
      <c r="AP31" s="47"/>
      <c r="AQ31" s="47"/>
      <c r="AR31" s="50"/>
      <c r="BE31" s="51"/>
    </row>
    <row r="32" hidden="1" s="3" customFormat="1" ht="14.4" customHeight="1">
      <c r="A32" s="3"/>
      <c r="B32" s="46"/>
      <c r="C32" s="47"/>
      <c r="D32" s="47"/>
      <c r="E32" s="47"/>
      <c r="F32" s="32" t="s">
        <v>44</v>
      </c>
      <c r="G32" s="47"/>
      <c r="H32" s="47"/>
      <c r="I32" s="47"/>
      <c r="J32" s="47"/>
      <c r="K32" s="47"/>
      <c r="L32" s="48">
        <v>0.14999999999999999</v>
      </c>
      <c r="M32" s="47"/>
      <c r="N32" s="47"/>
      <c r="O32" s="47"/>
      <c r="P32" s="47"/>
      <c r="Q32" s="47"/>
      <c r="R32" s="47"/>
      <c r="S32" s="47"/>
      <c r="T32" s="47"/>
      <c r="U32" s="47"/>
      <c r="V32" s="47"/>
      <c r="W32" s="49">
        <f>ROUND(BC94, 2)</f>
        <v>0</v>
      </c>
      <c r="X32" s="47"/>
      <c r="Y32" s="47"/>
      <c r="Z32" s="47"/>
      <c r="AA32" s="47"/>
      <c r="AB32" s="47"/>
      <c r="AC32" s="47"/>
      <c r="AD32" s="47"/>
      <c r="AE32" s="47"/>
      <c r="AF32" s="47"/>
      <c r="AG32" s="47"/>
      <c r="AH32" s="47"/>
      <c r="AI32" s="47"/>
      <c r="AJ32" s="47"/>
      <c r="AK32" s="49">
        <v>0</v>
      </c>
      <c r="AL32" s="47"/>
      <c r="AM32" s="47"/>
      <c r="AN32" s="47"/>
      <c r="AO32" s="47"/>
      <c r="AP32" s="47"/>
      <c r="AQ32" s="47"/>
      <c r="AR32" s="50"/>
      <c r="BE32" s="51"/>
    </row>
    <row r="33" hidden="1" s="3" customFormat="1" ht="14.4" customHeight="1">
      <c r="A33" s="3"/>
      <c r="B33" s="46"/>
      <c r="C33" s="47"/>
      <c r="D33" s="47"/>
      <c r="E33" s="47"/>
      <c r="F33" s="32" t="s">
        <v>45</v>
      </c>
      <c r="G33" s="47"/>
      <c r="H33" s="47"/>
      <c r="I33" s="47"/>
      <c r="J33" s="47"/>
      <c r="K33" s="47"/>
      <c r="L33" s="48">
        <v>0</v>
      </c>
      <c r="M33" s="47"/>
      <c r="N33" s="47"/>
      <c r="O33" s="47"/>
      <c r="P33" s="47"/>
      <c r="Q33" s="47"/>
      <c r="R33" s="47"/>
      <c r="S33" s="47"/>
      <c r="T33" s="47"/>
      <c r="U33" s="47"/>
      <c r="V33" s="47"/>
      <c r="W33" s="49">
        <f>ROUND(BD94, 2)</f>
        <v>0</v>
      </c>
      <c r="X33" s="47"/>
      <c r="Y33" s="47"/>
      <c r="Z33" s="47"/>
      <c r="AA33" s="47"/>
      <c r="AB33" s="47"/>
      <c r="AC33" s="47"/>
      <c r="AD33" s="47"/>
      <c r="AE33" s="47"/>
      <c r="AF33" s="47"/>
      <c r="AG33" s="47"/>
      <c r="AH33" s="47"/>
      <c r="AI33" s="47"/>
      <c r="AJ33" s="47"/>
      <c r="AK33" s="49">
        <v>0</v>
      </c>
      <c r="AL33" s="47"/>
      <c r="AM33" s="47"/>
      <c r="AN33" s="47"/>
      <c r="AO33" s="47"/>
      <c r="AP33" s="47"/>
      <c r="AQ33" s="47"/>
      <c r="AR33" s="50"/>
      <c r="BE33" s="51"/>
    </row>
    <row r="34" s="2" customFormat="1" ht="6.96" customHeight="1">
      <c r="A34" s="38"/>
      <c r="B34" s="39"/>
      <c r="C34" s="40"/>
      <c r="D34" s="40"/>
      <c r="E34" s="40"/>
      <c r="F34" s="40"/>
      <c r="G34" s="40"/>
      <c r="H34" s="40"/>
      <c r="I34" s="40"/>
      <c r="J34" s="40"/>
      <c r="K34" s="40"/>
      <c r="L34" s="40"/>
      <c r="M34" s="40"/>
      <c r="N34" s="40"/>
      <c r="O34" s="40"/>
      <c r="P34" s="40"/>
      <c r="Q34" s="40"/>
      <c r="R34" s="40"/>
      <c r="S34" s="40"/>
      <c r="T34" s="40"/>
      <c r="U34" s="40"/>
      <c r="V34" s="40"/>
      <c r="W34" s="40"/>
      <c r="X34" s="40"/>
      <c r="Y34" s="40"/>
      <c r="Z34" s="40"/>
      <c r="AA34" s="40"/>
      <c r="AB34" s="40"/>
      <c r="AC34" s="40"/>
      <c r="AD34" s="40"/>
      <c r="AE34" s="40"/>
      <c r="AF34" s="40"/>
      <c r="AG34" s="40"/>
      <c r="AH34" s="40"/>
      <c r="AI34" s="40"/>
      <c r="AJ34" s="40"/>
      <c r="AK34" s="40"/>
      <c r="AL34" s="40"/>
      <c r="AM34" s="40"/>
      <c r="AN34" s="40"/>
      <c r="AO34" s="40"/>
      <c r="AP34" s="40"/>
      <c r="AQ34" s="40"/>
      <c r="AR34" s="44"/>
      <c r="BE34" s="31"/>
    </row>
    <row r="35" s="2" customFormat="1" ht="25.92" customHeight="1">
      <c r="A35" s="38"/>
      <c r="B35" s="39"/>
      <c r="C35" s="52"/>
      <c r="D35" s="53" t="s">
        <v>46</v>
      </c>
      <c r="E35" s="54"/>
      <c r="F35" s="54"/>
      <c r="G35" s="54"/>
      <c r="H35" s="54"/>
      <c r="I35" s="54"/>
      <c r="J35" s="54"/>
      <c r="K35" s="54"/>
      <c r="L35" s="54"/>
      <c r="M35" s="54"/>
      <c r="N35" s="54"/>
      <c r="O35" s="54"/>
      <c r="P35" s="54"/>
      <c r="Q35" s="54"/>
      <c r="R35" s="54"/>
      <c r="S35" s="54"/>
      <c r="T35" s="55" t="s">
        <v>47</v>
      </c>
      <c r="U35" s="54"/>
      <c r="V35" s="54"/>
      <c r="W35" s="54"/>
      <c r="X35" s="56" t="s">
        <v>48</v>
      </c>
      <c r="Y35" s="54"/>
      <c r="Z35" s="54"/>
      <c r="AA35" s="54"/>
      <c r="AB35" s="54"/>
      <c r="AC35" s="54"/>
      <c r="AD35" s="54"/>
      <c r="AE35" s="54"/>
      <c r="AF35" s="54"/>
      <c r="AG35" s="54"/>
      <c r="AH35" s="54"/>
      <c r="AI35" s="54"/>
      <c r="AJ35" s="54"/>
      <c r="AK35" s="57">
        <f>SUM(AK26:AK33)</f>
        <v>0</v>
      </c>
      <c r="AL35" s="54"/>
      <c r="AM35" s="54"/>
      <c r="AN35" s="54"/>
      <c r="AO35" s="58"/>
      <c r="AP35" s="52"/>
      <c r="AQ35" s="52"/>
      <c r="AR35" s="44"/>
      <c r="BE35" s="38"/>
    </row>
    <row r="36" s="2" customFormat="1" ht="6.96" customHeight="1">
      <c r="A36" s="38"/>
      <c r="B36" s="39"/>
      <c r="C36" s="40"/>
      <c r="D36" s="40"/>
      <c r="E36" s="40"/>
      <c r="F36" s="40"/>
      <c r="G36" s="40"/>
      <c r="H36" s="40"/>
      <c r="I36" s="40"/>
      <c r="J36" s="40"/>
      <c r="K36" s="40"/>
      <c r="L36" s="40"/>
      <c r="M36" s="40"/>
      <c r="N36" s="40"/>
      <c r="O36" s="40"/>
      <c r="P36" s="40"/>
      <c r="Q36" s="40"/>
      <c r="R36" s="40"/>
      <c r="S36" s="40"/>
      <c r="T36" s="40"/>
      <c r="U36" s="40"/>
      <c r="V36" s="40"/>
      <c r="W36" s="40"/>
      <c r="X36" s="40"/>
      <c r="Y36" s="40"/>
      <c r="Z36" s="40"/>
      <c r="AA36" s="40"/>
      <c r="AB36" s="40"/>
      <c r="AC36" s="40"/>
      <c r="AD36" s="40"/>
      <c r="AE36" s="40"/>
      <c r="AF36" s="40"/>
      <c r="AG36" s="40"/>
      <c r="AH36" s="40"/>
      <c r="AI36" s="40"/>
      <c r="AJ36" s="40"/>
      <c r="AK36" s="40"/>
      <c r="AL36" s="40"/>
      <c r="AM36" s="40"/>
      <c r="AN36" s="40"/>
      <c r="AO36" s="40"/>
      <c r="AP36" s="40"/>
      <c r="AQ36" s="40"/>
      <c r="AR36" s="44"/>
      <c r="BE36" s="38"/>
    </row>
    <row r="37" s="2" customFormat="1" ht="14.4" customHeight="1">
      <c r="A37" s="38"/>
      <c r="B37" s="39"/>
      <c r="C37" s="40"/>
      <c r="D37" s="40"/>
      <c r="E37" s="40"/>
      <c r="F37" s="40"/>
      <c r="G37" s="40"/>
      <c r="H37" s="40"/>
      <c r="I37" s="40"/>
      <c r="J37" s="40"/>
      <c r="K37" s="40"/>
      <c r="L37" s="40"/>
      <c r="M37" s="40"/>
      <c r="N37" s="40"/>
      <c r="O37" s="40"/>
      <c r="P37" s="40"/>
      <c r="Q37" s="40"/>
      <c r="R37" s="40"/>
      <c r="S37" s="40"/>
      <c r="T37" s="40"/>
      <c r="U37" s="40"/>
      <c r="V37" s="40"/>
      <c r="W37" s="40"/>
      <c r="X37" s="40"/>
      <c r="Y37" s="40"/>
      <c r="Z37" s="40"/>
      <c r="AA37" s="40"/>
      <c r="AB37" s="40"/>
      <c r="AC37" s="40"/>
      <c r="AD37" s="40"/>
      <c r="AE37" s="40"/>
      <c r="AF37" s="40"/>
      <c r="AG37" s="40"/>
      <c r="AH37" s="40"/>
      <c r="AI37" s="40"/>
      <c r="AJ37" s="40"/>
      <c r="AK37" s="40"/>
      <c r="AL37" s="40"/>
      <c r="AM37" s="40"/>
      <c r="AN37" s="40"/>
      <c r="AO37" s="40"/>
      <c r="AP37" s="40"/>
      <c r="AQ37" s="40"/>
      <c r="AR37" s="44"/>
      <c r="BE37" s="38"/>
    </row>
    <row r="38" s="1" customFormat="1" ht="14.4" customHeight="1">
      <c r="B38" s="21"/>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c r="AC38" s="22"/>
      <c r="AD38" s="22"/>
      <c r="AE38" s="22"/>
      <c r="AF38" s="22"/>
      <c r="AG38" s="22"/>
      <c r="AH38" s="22"/>
      <c r="AI38" s="22"/>
      <c r="AJ38" s="22"/>
      <c r="AK38" s="22"/>
      <c r="AL38" s="22"/>
      <c r="AM38" s="22"/>
      <c r="AN38" s="22"/>
      <c r="AO38" s="22"/>
      <c r="AP38" s="22"/>
      <c r="AQ38" s="22"/>
      <c r="AR38" s="20"/>
    </row>
    <row r="39" s="1" customFormat="1" ht="14.4" customHeight="1">
      <c r="B39" s="21"/>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c r="AC39" s="22"/>
      <c r="AD39" s="22"/>
      <c r="AE39" s="22"/>
      <c r="AF39" s="22"/>
      <c r="AG39" s="22"/>
      <c r="AH39" s="22"/>
      <c r="AI39" s="22"/>
      <c r="AJ39" s="22"/>
      <c r="AK39" s="22"/>
      <c r="AL39" s="22"/>
      <c r="AM39" s="22"/>
      <c r="AN39" s="22"/>
      <c r="AO39" s="22"/>
      <c r="AP39" s="22"/>
      <c r="AQ39" s="22"/>
      <c r="AR39" s="20"/>
    </row>
    <row r="40" s="1" customFormat="1" ht="14.4" customHeight="1">
      <c r="B40" s="21"/>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c r="AC40" s="22"/>
      <c r="AD40" s="22"/>
      <c r="AE40" s="22"/>
      <c r="AF40" s="22"/>
      <c r="AG40" s="22"/>
      <c r="AH40" s="22"/>
      <c r="AI40" s="22"/>
      <c r="AJ40" s="22"/>
      <c r="AK40" s="22"/>
      <c r="AL40" s="22"/>
      <c r="AM40" s="22"/>
      <c r="AN40" s="22"/>
      <c r="AO40" s="22"/>
      <c r="AP40" s="22"/>
      <c r="AQ40" s="22"/>
      <c r="AR40" s="20"/>
    </row>
    <row r="41" s="1" customFormat="1" ht="14.4" customHeight="1">
      <c r="B41" s="21"/>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c r="AC41" s="22"/>
      <c r="AD41" s="22"/>
      <c r="AE41" s="22"/>
      <c r="AF41" s="22"/>
      <c r="AG41" s="22"/>
      <c r="AH41" s="22"/>
      <c r="AI41" s="22"/>
      <c r="AJ41" s="22"/>
      <c r="AK41" s="22"/>
      <c r="AL41" s="22"/>
      <c r="AM41" s="22"/>
      <c r="AN41" s="22"/>
      <c r="AO41" s="22"/>
      <c r="AP41" s="22"/>
      <c r="AQ41" s="22"/>
      <c r="AR41" s="20"/>
    </row>
    <row r="42" s="1" customFormat="1" ht="14.4" customHeight="1">
      <c r="B42" s="21"/>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c r="AC42" s="22"/>
      <c r="AD42" s="22"/>
      <c r="AE42" s="22"/>
      <c r="AF42" s="22"/>
      <c r="AG42" s="22"/>
      <c r="AH42" s="22"/>
      <c r="AI42" s="22"/>
      <c r="AJ42" s="22"/>
      <c r="AK42" s="22"/>
      <c r="AL42" s="22"/>
      <c r="AM42" s="22"/>
      <c r="AN42" s="22"/>
      <c r="AO42" s="22"/>
      <c r="AP42" s="22"/>
      <c r="AQ42" s="22"/>
      <c r="AR42" s="20"/>
    </row>
    <row r="43" s="1" customFormat="1" ht="14.4" customHeight="1">
      <c r="B43" s="21"/>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c r="AC43" s="22"/>
      <c r="AD43" s="22"/>
      <c r="AE43" s="22"/>
      <c r="AF43" s="22"/>
      <c r="AG43" s="22"/>
      <c r="AH43" s="22"/>
      <c r="AI43" s="22"/>
      <c r="AJ43" s="22"/>
      <c r="AK43" s="22"/>
      <c r="AL43" s="22"/>
      <c r="AM43" s="22"/>
      <c r="AN43" s="22"/>
      <c r="AO43" s="22"/>
      <c r="AP43" s="22"/>
      <c r="AQ43" s="22"/>
      <c r="AR43" s="20"/>
    </row>
    <row r="44" s="1" customFormat="1" ht="14.4" customHeight="1">
      <c r="B44" s="21"/>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c r="AC44" s="22"/>
      <c r="AD44" s="22"/>
      <c r="AE44" s="22"/>
      <c r="AF44" s="22"/>
      <c r="AG44" s="22"/>
      <c r="AH44" s="22"/>
      <c r="AI44" s="22"/>
      <c r="AJ44" s="22"/>
      <c r="AK44" s="22"/>
      <c r="AL44" s="22"/>
      <c r="AM44" s="22"/>
      <c r="AN44" s="22"/>
      <c r="AO44" s="22"/>
      <c r="AP44" s="22"/>
      <c r="AQ44" s="22"/>
      <c r="AR44" s="20"/>
    </row>
    <row r="45" s="1" customFormat="1" ht="14.4" customHeight="1">
      <c r="B45" s="21"/>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c r="AC45" s="22"/>
      <c r="AD45" s="22"/>
      <c r="AE45" s="22"/>
      <c r="AF45" s="22"/>
      <c r="AG45" s="22"/>
      <c r="AH45" s="22"/>
      <c r="AI45" s="22"/>
      <c r="AJ45" s="22"/>
      <c r="AK45" s="22"/>
      <c r="AL45" s="22"/>
      <c r="AM45" s="22"/>
      <c r="AN45" s="22"/>
      <c r="AO45" s="22"/>
      <c r="AP45" s="22"/>
      <c r="AQ45" s="22"/>
      <c r="AR45" s="20"/>
    </row>
    <row r="46" s="1" customFormat="1" ht="14.4" customHeight="1">
      <c r="B46" s="21"/>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c r="AC46" s="22"/>
      <c r="AD46" s="22"/>
      <c r="AE46" s="22"/>
      <c r="AF46" s="22"/>
      <c r="AG46" s="22"/>
      <c r="AH46" s="22"/>
      <c r="AI46" s="22"/>
      <c r="AJ46" s="22"/>
      <c r="AK46" s="22"/>
      <c r="AL46" s="22"/>
      <c r="AM46" s="22"/>
      <c r="AN46" s="22"/>
      <c r="AO46" s="22"/>
      <c r="AP46" s="22"/>
      <c r="AQ46" s="22"/>
      <c r="AR46" s="20"/>
    </row>
    <row r="47" s="1" customFormat="1" ht="14.4" customHeight="1">
      <c r="B47" s="21"/>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c r="AC47" s="22"/>
      <c r="AD47" s="22"/>
      <c r="AE47" s="22"/>
      <c r="AF47" s="22"/>
      <c r="AG47" s="22"/>
      <c r="AH47" s="22"/>
      <c r="AI47" s="22"/>
      <c r="AJ47" s="22"/>
      <c r="AK47" s="22"/>
      <c r="AL47" s="22"/>
      <c r="AM47" s="22"/>
      <c r="AN47" s="22"/>
      <c r="AO47" s="22"/>
      <c r="AP47" s="22"/>
      <c r="AQ47" s="22"/>
      <c r="AR47" s="20"/>
    </row>
    <row r="48" s="1" customFormat="1" ht="14.4" customHeight="1">
      <c r="B48" s="21"/>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c r="AC48" s="22"/>
      <c r="AD48" s="22"/>
      <c r="AE48" s="22"/>
      <c r="AF48" s="22"/>
      <c r="AG48" s="22"/>
      <c r="AH48" s="22"/>
      <c r="AI48" s="22"/>
      <c r="AJ48" s="22"/>
      <c r="AK48" s="22"/>
      <c r="AL48" s="22"/>
      <c r="AM48" s="22"/>
      <c r="AN48" s="22"/>
      <c r="AO48" s="22"/>
      <c r="AP48" s="22"/>
      <c r="AQ48" s="22"/>
      <c r="AR48" s="20"/>
    </row>
    <row r="49" s="2" customFormat="1" ht="14.4" customHeight="1">
      <c r="B49" s="59"/>
      <c r="C49" s="60"/>
      <c r="D49" s="61" t="s">
        <v>49</v>
      </c>
      <c r="E49" s="62"/>
      <c r="F49" s="62"/>
      <c r="G49" s="62"/>
      <c r="H49" s="62"/>
      <c r="I49" s="62"/>
      <c r="J49" s="62"/>
      <c r="K49" s="62"/>
      <c r="L49" s="62"/>
      <c r="M49" s="62"/>
      <c r="N49" s="62"/>
      <c r="O49" s="62"/>
      <c r="P49" s="62"/>
      <c r="Q49" s="62"/>
      <c r="R49" s="62"/>
      <c r="S49" s="62"/>
      <c r="T49" s="62"/>
      <c r="U49" s="62"/>
      <c r="V49" s="62"/>
      <c r="W49" s="62"/>
      <c r="X49" s="62"/>
      <c r="Y49" s="62"/>
      <c r="Z49" s="62"/>
      <c r="AA49" s="62"/>
      <c r="AB49" s="62"/>
      <c r="AC49" s="62"/>
      <c r="AD49" s="62"/>
      <c r="AE49" s="62"/>
      <c r="AF49" s="62"/>
      <c r="AG49" s="62"/>
      <c r="AH49" s="61" t="s">
        <v>50</v>
      </c>
      <c r="AI49" s="62"/>
      <c r="AJ49" s="62"/>
      <c r="AK49" s="62"/>
      <c r="AL49" s="62"/>
      <c r="AM49" s="62"/>
      <c r="AN49" s="62"/>
      <c r="AO49" s="62"/>
      <c r="AP49" s="60"/>
      <c r="AQ49" s="60"/>
      <c r="AR49" s="63"/>
    </row>
    <row r="50">
      <c r="B50" s="21"/>
      <c r="C50" s="22"/>
      <c r="D50" s="22"/>
      <c r="E50" s="22"/>
      <c r="F50" s="22"/>
      <c r="G50" s="22"/>
      <c r="H50" s="22"/>
      <c r="I50" s="22"/>
      <c r="J50" s="22"/>
      <c r="K50" s="22"/>
      <c r="L50" s="22"/>
      <c r="M50" s="22"/>
      <c r="N50" s="22"/>
      <c r="O50" s="22"/>
      <c r="P50" s="22"/>
      <c r="Q50" s="22"/>
      <c r="R50" s="22"/>
      <c r="S50" s="22"/>
      <c r="T50" s="22"/>
      <c r="U50" s="22"/>
      <c r="V50" s="22"/>
      <c r="W50" s="22"/>
      <c r="X50" s="22"/>
      <c r="Y50" s="22"/>
      <c r="Z50" s="22"/>
      <c r="AA50" s="22"/>
      <c r="AB50" s="22"/>
      <c r="AC50" s="22"/>
      <c r="AD50" s="22"/>
      <c r="AE50" s="22"/>
      <c r="AF50" s="22"/>
      <c r="AG50" s="22"/>
      <c r="AH50" s="22"/>
      <c r="AI50" s="22"/>
      <c r="AJ50" s="22"/>
      <c r="AK50" s="22"/>
      <c r="AL50" s="22"/>
      <c r="AM50" s="22"/>
      <c r="AN50" s="22"/>
      <c r="AO50" s="22"/>
      <c r="AP50" s="22"/>
      <c r="AQ50" s="22"/>
      <c r="AR50" s="20"/>
    </row>
    <row r="51">
      <c r="B51" s="21"/>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c r="AC51" s="22"/>
      <c r="AD51" s="22"/>
      <c r="AE51" s="22"/>
      <c r="AF51" s="22"/>
      <c r="AG51" s="22"/>
      <c r="AH51" s="22"/>
      <c r="AI51" s="22"/>
      <c r="AJ51" s="22"/>
      <c r="AK51" s="22"/>
      <c r="AL51" s="22"/>
      <c r="AM51" s="22"/>
      <c r="AN51" s="22"/>
      <c r="AO51" s="22"/>
      <c r="AP51" s="22"/>
      <c r="AQ51" s="22"/>
      <c r="AR51" s="20"/>
    </row>
    <row r="52">
      <c r="B52" s="21"/>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c r="AC52" s="22"/>
      <c r="AD52" s="22"/>
      <c r="AE52" s="22"/>
      <c r="AF52" s="22"/>
      <c r="AG52" s="22"/>
      <c r="AH52" s="22"/>
      <c r="AI52" s="22"/>
      <c r="AJ52" s="22"/>
      <c r="AK52" s="22"/>
      <c r="AL52" s="22"/>
      <c r="AM52" s="22"/>
      <c r="AN52" s="22"/>
      <c r="AO52" s="22"/>
      <c r="AP52" s="22"/>
      <c r="AQ52" s="22"/>
      <c r="AR52" s="20"/>
    </row>
    <row r="53">
      <c r="B53" s="21"/>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c r="AC53" s="22"/>
      <c r="AD53" s="22"/>
      <c r="AE53" s="22"/>
      <c r="AF53" s="22"/>
      <c r="AG53" s="22"/>
      <c r="AH53" s="22"/>
      <c r="AI53" s="22"/>
      <c r="AJ53" s="22"/>
      <c r="AK53" s="22"/>
      <c r="AL53" s="22"/>
      <c r="AM53" s="22"/>
      <c r="AN53" s="22"/>
      <c r="AO53" s="22"/>
      <c r="AP53" s="22"/>
      <c r="AQ53" s="22"/>
      <c r="AR53" s="20"/>
    </row>
    <row r="54">
      <c r="B54" s="21"/>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c r="AC54" s="22"/>
      <c r="AD54" s="22"/>
      <c r="AE54" s="22"/>
      <c r="AF54" s="22"/>
      <c r="AG54" s="22"/>
      <c r="AH54" s="22"/>
      <c r="AI54" s="22"/>
      <c r="AJ54" s="22"/>
      <c r="AK54" s="22"/>
      <c r="AL54" s="22"/>
      <c r="AM54" s="22"/>
      <c r="AN54" s="22"/>
      <c r="AO54" s="22"/>
      <c r="AP54" s="22"/>
      <c r="AQ54" s="22"/>
      <c r="AR54" s="20"/>
    </row>
    <row r="55">
      <c r="B55" s="21"/>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c r="AC55" s="22"/>
      <c r="AD55" s="22"/>
      <c r="AE55" s="22"/>
      <c r="AF55" s="22"/>
      <c r="AG55" s="22"/>
      <c r="AH55" s="22"/>
      <c r="AI55" s="22"/>
      <c r="AJ55" s="22"/>
      <c r="AK55" s="22"/>
      <c r="AL55" s="22"/>
      <c r="AM55" s="22"/>
      <c r="AN55" s="22"/>
      <c r="AO55" s="22"/>
      <c r="AP55" s="22"/>
      <c r="AQ55" s="22"/>
      <c r="AR55" s="20"/>
    </row>
    <row r="56">
      <c r="B56" s="21"/>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c r="AC56" s="22"/>
      <c r="AD56" s="22"/>
      <c r="AE56" s="22"/>
      <c r="AF56" s="22"/>
      <c r="AG56" s="22"/>
      <c r="AH56" s="22"/>
      <c r="AI56" s="22"/>
      <c r="AJ56" s="22"/>
      <c r="AK56" s="22"/>
      <c r="AL56" s="22"/>
      <c r="AM56" s="22"/>
      <c r="AN56" s="22"/>
      <c r="AO56" s="22"/>
      <c r="AP56" s="22"/>
      <c r="AQ56" s="22"/>
      <c r="AR56" s="20"/>
    </row>
    <row r="57">
      <c r="B57" s="21"/>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c r="AC57" s="22"/>
      <c r="AD57" s="22"/>
      <c r="AE57" s="22"/>
      <c r="AF57" s="22"/>
      <c r="AG57" s="22"/>
      <c r="AH57" s="22"/>
      <c r="AI57" s="22"/>
      <c r="AJ57" s="22"/>
      <c r="AK57" s="22"/>
      <c r="AL57" s="22"/>
      <c r="AM57" s="22"/>
      <c r="AN57" s="22"/>
      <c r="AO57" s="22"/>
      <c r="AP57" s="22"/>
      <c r="AQ57" s="22"/>
      <c r="AR57" s="20"/>
    </row>
    <row r="58">
      <c r="B58" s="21"/>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c r="AC58" s="22"/>
      <c r="AD58" s="22"/>
      <c r="AE58" s="22"/>
      <c r="AF58" s="22"/>
      <c r="AG58" s="22"/>
      <c r="AH58" s="22"/>
      <c r="AI58" s="22"/>
      <c r="AJ58" s="22"/>
      <c r="AK58" s="22"/>
      <c r="AL58" s="22"/>
      <c r="AM58" s="22"/>
      <c r="AN58" s="22"/>
      <c r="AO58" s="22"/>
      <c r="AP58" s="22"/>
      <c r="AQ58" s="22"/>
      <c r="AR58" s="20"/>
    </row>
    <row r="59">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0"/>
    </row>
    <row r="60" s="2" customFormat="1">
      <c r="A60" s="38"/>
      <c r="B60" s="39"/>
      <c r="C60" s="40"/>
      <c r="D60" s="64" t="s">
        <v>51</v>
      </c>
      <c r="E60" s="42"/>
      <c r="F60" s="42"/>
      <c r="G60" s="42"/>
      <c r="H60" s="42"/>
      <c r="I60" s="42"/>
      <c r="J60" s="42"/>
      <c r="K60" s="42"/>
      <c r="L60" s="42"/>
      <c r="M60" s="42"/>
      <c r="N60" s="42"/>
      <c r="O60" s="42"/>
      <c r="P60" s="42"/>
      <c r="Q60" s="42"/>
      <c r="R60" s="42"/>
      <c r="S60" s="42"/>
      <c r="T60" s="42"/>
      <c r="U60" s="42"/>
      <c r="V60" s="64" t="s">
        <v>52</v>
      </c>
      <c r="W60" s="42"/>
      <c r="X60" s="42"/>
      <c r="Y60" s="42"/>
      <c r="Z60" s="42"/>
      <c r="AA60" s="42"/>
      <c r="AB60" s="42"/>
      <c r="AC60" s="42"/>
      <c r="AD60" s="42"/>
      <c r="AE60" s="42"/>
      <c r="AF60" s="42"/>
      <c r="AG60" s="42"/>
      <c r="AH60" s="64" t="s">
        <v>51</v>
      </c>
      <c r="AI60" s="42"/>
      <c r="AJ60" s="42"/>
      <c r="AK60" s="42"/>
      <c r="AL60" s="42"/>
      <c r="AM60" s="64" t="s">
        <v>52</v>
      </c>
      <c r="AN60" s="42"/>
      <c r="AO60" s="42"/>
      <c r="AP60" s="40"/>
      <c r="AQ60" s="40"/>
      <c r="AR60" s="44"/>
      <c r="BE60" s="38"/>
    </row>
    <row r="61">
      <c r="B61" s="21"/>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c r="AC61" s="22"/>
      <c r="AD61" s="22"/>
      <c r="AE61" s="22"/>
      <c r="AF61" s="22"/>
      <c r="AG61" s="22"/>
      <c r="AH61" s="22"/>
      <c r="AI61" s="22"/>
      <c r="AJ61" s="22"/>
      <c r="AK61" s="22"/>
      <c r="AL61" s="22"/>
      <c r="AM61" s="22"/>
      <c r="AN61" s="22"/>
      <c r="AO61" s="22"/>
      <c r="AP61" s="22"/>
      <c r="AQ61" s="22"/>
      <c r="AR61" s="20"/>
    </row>
    <row r="62">
      <c r="B62" s="21"/>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c r="AC62" s="22"/>
      <c r="AD62" s="22"/>
      <c r="AE62" s="22"/>
      <c r="AF62" s="22"/>
      <c r="AG62" s="22"/>
      <c r="AH62" s="22"/>
      <c r="AI62" s="22"/>
      <c r="AJ62" s="22"/>
      <c r="AK62" s="22"/>
      <c r="AL62" s="22"/>
      <c r="AM62" s="22"/>
      <c r="AN62" s="22"/>
      <c r="AO62" s="22"/>
      <c r="AP62" s="22"/>
      <c r="AQ62" s="22"/>
      <c r="AR62" s="20"/>
    </row>
    <row r="63">
      <c r="B63" s="21"/>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c r="AC63" s="22"/>
      <c r="AD63" s="22"/>
      <c r="AE63" s="22"/>
      <c r="AF63" s="22"/>
      <c r="AG63" s="22"/>
      <c r="AH63" s="22"/>
      <c r="AI63" s="22"/>
      <c r="AJ63" s="22"/>
      <c r="AK63" s="22"/>
      <c r="AL63" s="22"/>
      <c r="AM63" s="22"/>
      <c r="AN63" s="22"/>
      <c r="AO63" s="22"/>
      <c r="AP63" s="22"/>
      <c r="AQ63" s="22"/>
      <c r="AR63" s="20"/>
    </row>
    <row r="64" s="2" customFormat="1">
      <c r="A64" s="38"/>
      <c r="B64" s="39"/>
      <c r="C64" s="40"/>
      <c r="D64" s="61" t="s">
        <v>53</v>
      </c>
      <c r="E64" s="65"/>
      <c r="F64" s="65"/>
      <c r="G64" s="65"/>
      <c r="H64" s="65"/>
      <c r="I64" s="65"/>
      <c r="J64" s="65"/>
      <c r="K64" s="65"/>
      <c r="L64" s="65"/>
      <c r="M64" s="65"/>
      <c r="N64" s="65"/>
      <c r="O64" s="65"/>
      <c r="P64" s="65"/>
      <c r="Q64" s="65"/>
      <c r="R64" s="65"/>
      <c r="S64" s="65"/>
      <c r="T64" s="65"/>
      <c r="U64" s="65"/>
      <c r="V64" s="65"/>
      <c r="W64" s="65"/>
      <c r="X64" s="65"/>
      <c r="Y64" s="65"/>
      <c r="Z64" s="65"/>
      <c r="AA64" s="65"/>
      <c r="AB64" s="65"/>
      <c r="AC64" s="65"/>
      <c r="AD64" s="65"/>
      <c r="AE64" s="65"/>
      <c r="AF64" s="65"/>
      <c r="AG64" s="65"/>
      <c r="AH64" s="61" t="s">
        <v>54</v>
      </c>
      <c r="AI64" s="65"/>
      <c r="AJ64" s="65"/>
      <c r="AK64" s="65"/>
      <c r="AL64" s="65"/>
      <c r="AM64" s="65"/>
      <c r="AN64" s="65"/>
      <c r="AO64" s="65"/>
      <c r="AP64" s="40"/>
      <c r="AQ64" s="40"/>
      <c r="AR64" s="44"/>
      <c r="BE64" s="38"/>
    </row>
    <row r="65">
      <c r="B65" s="21"/>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c r="AC65" s="22"/>
      <c r="AD65" s="22"/>
      <c r="AE65" s="22"/>
      <c r="AF65" s="22"/>
      <c r="AG65" s="22"/>
      <c r="AH65" s="22"/>
      <c r="AI65" s="22"/>
      <c r="AJ65" s="22"/>
      <c r="AK65" s="22"/>
      <c r="AL65" s="22"/>
      <c r="AM65" s="22"/>
      <c r="AN65" s="22"/>
      <c r="AO65" s="22"/>
      <c r="AP65" s="22"/>
      <c r="AQ65" s="22"/>
      <c r="AR65" s="20"/>
    </row>
    <row r="66">
      <c r="B66" s="21"/>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c r="AC66" s="22"/>
      <c r="AD66" s="22"/>
      <c r="AE66" s="22"/>
      <c r="AF66" s="22"/>
      <c r="AG66" s="22"/>
      <c r="AH66" s="22"/>
      <c r="AI66" s="22"/>
      <c r="AJ66" s="22"/>
      <c r="AK66" s="22"/>
      <c r="AL66" s="22"/>
      <c r="AM66" s="22"/>
      <c r="AN66" s="22"/>
      <c r="AO66" s="22"/>
      <c r="AP66" s="22"/>
      <c r="AQ66" s="22"/>
      <c r="AR66" s="20"/>
    </row>
    <row r="67">
      <c r="B67" s="21"/>
      <c r="C67" s="22"/>
      <c r="D67" s="22"/>
      <c r="E67" s="22"/>
      <c r="F67" s="22"/>
      <c r="G67" s="22"/>
      <c r="H67" s="22"/>
      <c r="I67" s="22"/>
      <c r="J67" s="22"/>
      <c r="K67" s="22"/>
      <c r="L67" s="22"/>
      <c r="M67" s="22"/>
      <c r="N67" s="22"/>
      <c r="O67" s="22"/>
      <c r="P67" s="22"/>
      <c r="Q67" s="22"/>
      <c r="R67" s="22"/>
      <c r="S67" s="22"/>
      <c r="T67" s="22"/>
      <c r="U67" s="22"/>
      <c r="V67" s="22"/>
      <c r="W67" s="22"/>
      <c r="X67" s="22"/>
      <c r="Y67" s="22"/>
      <c r="Z67" s="22"/>
      <c r="AA67" s="22"/>
      <c r="AB67" s="22"/>
      <c r="AC67" s="22"/>
      <c r="AD67" s="22"/>
      <c r="AE67" s="22"/>
      <c r="AF67" s="22"/>
      <c r="AG67" s="22"/>
      <c r="AH67" s="22"/>
      <c r="AI67" s="22"/>
      <c r="AJ67" s="22"/>
      <c r="AK67" s="22"/>
      <c r="AL67" s="22"/>
      <c r="AM67" s="22"/>
      <c r="AN67" s="22"/>
      <c r="AO67" s="22"/>
      <c r="AP67" s="22"/>
      <c r="AQ67" s="22"/>
      <c r="AR67" s="20"/>
    </row>
    <row r="68">
      <c r="B68" s="21"/>
      <c r="C68" s="22"/>
      <c r="D68" s="22"/>
      <c r="E68" s="22"/>
      <c r="F68" s="22"/>
      <c r="G68" s="22"/>
      <c r="H68" s="22"/>
      <c r="I68" s="22"/>
      <c r="J68" s="22"/>
      <c r="K68" s="22"/>
      <c r="L68" s="22"/>
      <c r="M68" s="22"/>
      <c r="N68" s="22"/>
      <c r="O68" s="22"/>
      <c r="P68" s="22"/>
      <c r="Q68" s="22"/>
      <c r="R68" s="22"/>
      <c r="S68" s="22"/>
      <c r="T68" s="22"/>
      <c r="U68" s="22"/>
      <c r="V68" s="22"/>
      <c r="W68" s="22"/>
      <c r="X68" s="22"/>
      <c r="Y68" s="22"/>
      <c r="Z68" s="22"/>
      <c r="AA68" s="22"/>
      <c r="AB68" s="22"/>
      <c r="AC68" s="22"/>
      <c r="AD68" s="22"/>
      <c r="AE68" s="22"/>
      <c r="AF68" s="22"/>
      <c r="AG68" s="22"/>
      <c r="AH68" s="22"/>
      <c r="AI68" s="22"/>
      <c r="AJ68" s="22"/>
      <c r="AK68" s="22"/>
      <c r="AL68" s="22"/>
      <c r="AM68" s="22"/>
      <c r="AN68" s="22"/>
      <c r="AO68" s="22"/>
      <c r="AP68" s="22"/>
      <c r="AQ68" s="22"/>
      <c r="AR68" s="20"/>
    </row>
    <row r="69">
      <c r="B69" s="21"/>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c r="AC69" s="22"/>
      <c r="AD69" s="22"/>
      <c r="AE69" s="22"/>
      <c r="AF69" s="22"/>
      <c r="AG69" s="22"/>
      <c r="AH69" s="22"/>
      <c r="AI69" s="22"/>
      <c r="AJ69" s="22"/>
      <c r="AK69" s="22"/>
      <c r="AL69" s="22"/>
      <c r="AM69" s="22"/>
      <c r="AN69" s="22"/>
      <c r="AO69" s="22"/>
      <c r="AP69" s="22"/>
      <c r="AQ69" s="22"/>
      <c r="AR69" s="20"/>
    </row>
    <row r="70">
      <c r="B70" s="21"/>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c r="AC70" s="22"/>
      <c r="AD70" s="22"/>
      <c r="AE70" s="22"/>
      <c r="AF70" s="22"/>
      <c r="AG70" s="22"/>
      <c r="AH70" s="22"/>
      <c r="AI70" s="22"/>
      <c r="AJ70" s="22"/>
      <c r="AK70" s="22"/>
      <c r="AL70" s="22"/>
      <c r="AM70" s="22"/>
      <c r="AN70" s="22"/>
      <c r="AO70" s="22"/>
      <c r="AP70" s="22"/>
      <c r="AQ70" s="22"/>
      <c r="AR70" s="20"/>
    </row>
    <row r="71">
      <c r="B71" s="21"/>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c r="AC71" s="22"/>
      <c r="AD71" s="22"/>
      <c r="AE71" s="22"/>
      <c r="AF71" s="22"/>
      <c r="AG71" s="22"/>
      <c r="AH71" s="22"/>
      <c r="AI71" s="22"/>
      <c r="AJ71" s="22"/>
      <c r="AK71" s="22"/>
      <c r="AL71" s="22"/>
      <c r="AM71" s="22"/>
      <c r="AN71" s="22"/>
      <c r="AO71" s="22"/>
      <c r="AP71" s="22"/>
      <c r="AQ71" s="22"/>
      <c r="AR71" s="20"/>
    </row>
    <row r="72">
      <c r="B72" s="21"/>
      <c r="C72" s="22"/>
      <c r="D72" s="22"/>
      <c r="E72" s="22"/>
      <c r="F72" s="22"/>
      <c r="G72" s="22"/>
      <c r="H72" s="22"/>
      <c r="I72" s="22"/>
      <c r="J72" s="22"/>
      <c r="K72" s="22"/>
      <c r="L72" s="22"/>
      <c r="M72" s="22"/>
      <c r="N72" s="22"/>
      <c r="O72" s="22"/>
      <c r="P72" s="22"/>
      <c r="Q72" s="22"/>
      <c r="R72" s="22"/>
      <c r="S72" s="22"/>
      <c r="T72" s="22"/>
      <c r="U72" s="22"/>
      <c r="V72" s="22"/>
      <c r="W72" s="22"/>
      <c r="X72" s="22"/>
      <c r="Y72" s="22"/>
      <c r="Z72" s="22"/>
      <c r="AA72" s="22"/>
      <c r="AB72" s="22"/>
      <c r="AC72" s="22"/>
      <c r="AD72" s="22"/>
      <c r="AE72" s="22"/>
      <c r="AF72" s="22"/>
      <c r="AG72" s="22"/>
      <c r="AH72" s="22"/>
      <c r="AI72" s="22"/>
      <c r="AJ72" s="22"/>
      <c r="AK72" s="22"/>
      <c r="AL72" s="22"/>
      <c r="AM72" s="22"/>
      <c r="AN72" s="22"/>
      <c r="AO72" s="22"/>
      <c r="AP72" s="22"/>
      <c r="AQ72" s="22"/>
      <c r="AR72" s="20"/>
    </row>
    <row r="73">
      <c r="B73" s="21"/>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c r="AC73" s="22"/>
      <c r="AD73" s="22"/>
      <c r="AE73" s="22"/>
      <c r="AF73" s="22"/>
      <c r="AG73" s="22"/>
      <c r="AH73" s="22"/>
      <c r="AI73" s="22"/>
      <c r="AJ73" s="22"/>
      <c r="AK73" s="22"/>
      <c r="AL73" s="22"/>
      <c r="AM73" s="22"/>
      <c r="AN73" s="22"/>
      <c r="AO73" s="22"/>
      <c r="AP73" s="22"/>
      <c r="AQ73" s="22"/>
      <c r="AR73" s="20"/>
    </row>
    <row r="74">
      <c r="B74" s="21"/>
      <c r="C74" s="22"/>
      <c r="D74" s="22"/>
      <c r="E74" s="22"/>
      <c r="F74" s="22"/>
      <c r="G74" s="22"/>
      <c r="H74" s="22"/>
      <c r="I74" s="22"/>
      <c r="J74" s="22"/>
      <c r="K74" s="22"/>
      <c r="L74" s="22"/>
      <c r="M74" s="22"/>
      <c r="N74" s="22"/>
      <c r="O74" s="22"/>
      <c r="P74" s="22"/>
      <c r="Q74" s="22"/>
      <c r="R74" s="22"/>
      <c r="S74" s="22"/>
      <c r="T74" s="22"/>
      <c r="U74" s="22"/>
      <c r="V74" s="22"/>
      <c r="W74" s="22"/>
      <c r="X74" s="22"/>
      <c r="Y74" s="22"/>
      <c r="Z74" s="22"/>
      <c r="AA74" s="22"/>
      <c r="AB74" s="22"/>
      <c r="AC74" s="22"/>
      <c r="AD74" s="22"/>
      <c r="AE74" s="22"/>
      <c r="AF74" s="22"/>
      <c r="AG74" s="22"/>
      <c r="AH74" s="22"/>
      <c r="AI74" s="22"/>
      <c r="AJ74" s="22"/>
      <c r="AK74" s="22"/>
      <c r="AL74" s="22"/>
      <c r="AM74" s="22"/>
      <c r="AN74" s="22"/>
      <c r="AO74" s="22"/>
      <c r="AP74" s="22"/>
      <c r="AQ74" s="22"/>
      <c r="AR74" s="20"/>
    </row>
    <row r="75" s="2" customFormat="1">
      <c r="A75" s="38"/>
      <c r="B75" s="39"/>
      <c r="C75" s="40"/>
      <c r="D75" s="64" t="s">
        <v>51</v>
      </c>
      <c r="E75" s="42"/>
      <c r="F75" s="42"/>
      <c r="G75" s="42"/>
      <c r="H75" s="42"/>
      <c r="I75" s="42"/>
      <c r="J75" s="42"/>
      <c r="K75" s="42"/>
      <c r="L75" s="42"/>
      <c r="M75" s="42"/>
      <c r="N75" s="42"/>
      <c r="O75" s="42"/>
      <c r="P75" s="42"/>
      <c r="Q75" s="42"/>
      <c r="R75" s="42"/>
      <c r="S75" s="42"/>
      <c r="T75" s="42"/>
      <c r="U75" s="42"/>
      <c r="V75" s="64" t="s">
        <v>52</v>
      </c>
      <c r="W75" s="42"/>
      <c r="X75" s="42"/>
      <c r="Y75" s="42"/>
      <c r="Z75" s="42"/>
      <c r="AA75" s="42"/>
      <c r="AB75" s="42"/>
      <c r="AC75" s="42"/>
      <c r="AD75" s="42"/>
      <c r="AE75" s="42"/>
      <c r="AF75" s="42"/>
      <c r="AG75" s="42"/>
      <c r="AH75" s="64" t="s">
        <v>51</v>
      </c>
      <c r="AI75" s="42"/>
      <c r="AJ75" s="42"/>
      <c r="AK75" s="42"/>
      <c r="AL75" s="42"/>
      <c r="AM75" s="64" t="s">
        <v>52</v>
      </c>
      <c r="AN75" s="42"/>
      <c r="AO75" s="42"/>
      <c r="AP75" s="40"/>
      <c r="AQ75" s="40"/>
      <c r="AR75" s="44"/>
      <c r="BE75" s="38"/>
    </row>
    <row r="76" s="2" customFormat="1">
      <c r="A76" s="38"/>
      <c r="B76" s="39"/>
      <c r="C76" s="40"/>
      <c r="D76" s="40"/>
      <c r="E76" s="40"/>
      <c r="F76" s="40"/>
      <c r="G76" s="40"/>
      <c r="H76" s="40"/>
      <c r="I76" s="40"/>
      <c r="J76" s="40"/>
      <c r="K76" s="40"/>
      <c r="L76" s="40"/>
      <c r="M76" s="40"/>
      <c r="N76" s="40"/>
      <c r="O76" s="40"/>
      <c r="P76" s="40"/>
      <c r="Q76" s="40"/>
      <c r="R76" s="40"/>
      <c r="S76" s="40"/>
      <c r="T76" s="40"/>
      <c r="U76" s="40"/>
      <c r="V76" s="40"/>
      <c r="W76" s="40"/>
      <c r="X76" s="40"/>
      <c r="Y76" s="40"/>
      <c r="Z76" s="40"/>
      <c r="AA76" s="40"/>
      <c r="AB76" s="40"/>
      <c r="AC76" s="40"/>
      <c r="AD76" s="40"/>
      <c r="AE76" s="40"/>
      <c r="AF76" s="40"/>
      <c r="AG76" s="40"/>
      <c r="AH76" s="40"/>
      <c r="AI76" s="40"/>
      <c r="AJ76" s="40"/>
      <c r="AK76" s="40"/>
      <c r="AL76" s="40"/>
      <c r="AM76" s="40"/>
      <c r="AN76" s="40"/>
      <c r="AO76" s="40"/>
      <c r="AP76" s="40"/>
      <c r="AQ76" s="40"/>
      <c r="AR76" s="44"/>
      <c r="BE76" s="38"/>
    </row>
    <row r="77" s="2" customFormat="1" ht="6.96" customHeight="1">
      <c r="A77" s="38"/>
      <c r="B77" s="66"/>
      <c r="C77" s="67"/>
      <c r="D77" s="67"/>
      <c r="E77" s="67"/>
      <c r="F77" s="67"/>
      <c r="G77" s="67"/>
      <c r="H77" s="67"/>
      <c r="I77" s="67"/>
      <c r="J77" s="67"/>
      <c r="K77" s="67"/>
      <c r="L77" s="67"/>
      <c r="M77" s="67"/>
      <c r="N77" s="67"/>
      <c r="O77" s="67"/>
      <c r="P77" s="67"/>
      <c r="Q77" s="67"/>
      <c r="R77" s="67"/>
      <c r="S77" s="67"/>
      <c r="T77" s="67"/>
      <c r="U77" s="67"/>
      <c r="V77" s="67"/>
      <c r="W77" s="67"/>
      <c r="X77" s="67"/>
      <c r="Y77" s="67"/>
      <c r="Z77" s="67"/>
      <c r="AA77" s="67"/>
      <c r="AB77" s="67"/>
      <c r="AC77" s="67"/>
      <c r="AD77" s="67"/>
      <c r="AE77" s="67"/>
      <c r="AF77" s="67"/>
      <c r="AG77" s="67"/>
      <c r="AH77" s="67"/>
      <c r="AI77" s="67"/>
      <c r="AJ77" s="67"/>
      <c r="AK77" s="67"/>
      <c r="AL77" s="67"/>
      <c r="AM77" s="67"/>
      <c r="AN77" s="67"/>
      <c r="AO77" s="67"/>
      <c r="AP77" s="67"/>
      <c r="AQ77" s="67"/>
      <c r="AR77" s="44"/>
      <c r="BE77" s="38"/>
    </row>
    <row r="81" s="2" customFormat="1" ht="6.96" customHeight="1">
      <c r="A81" s="38"/>
      <c r="B81" s="68"/>
      <c r="C81" s="69"/>
      <c r="D81" s="69"/>
      <c r="E81" s="69"/>
      <c r="F81" s="69"/>
      <c r="G81" s="69"/>
      <c r="H81" s="69"/>
      <c r="I81" s="69"/>
      <c r="J81" s="69"/>
      <c r="K81" s="69"/>
      <c r="L81" s="69"/>
      <c r="M81" s="69"/>
      <c r="N81" s="69"/>
      <c r="O81" s="69"/>
      <c r="P81" s="69"/>
      <c r="Q81" s="69"/>
      <c r="R81" s="69"/>
      <c r="S81" s="69"/>
      <c r="T81" s="69"/>
      <c r="U81" s="69"/>
      <c r="V81" s="69"/>
      <c r="W81" s="69"/>
      <c r="X81" s="69"/>
      <c r="Y81" s="69"/>
      <c r="Z81" s="69"/>
      <c r="AA81" s="69"/>
      <c r="AB81" s="69"/>
      <c r="AC81" s="69"/>
      <c r="AD81" s="69"/>
      <c r="AE81" s="69"/>
      <c r="AF81" s="69"/>
      <c r="AG81" s="69"/>
      <c r="AH81" s="69"/>
      <c r="AI81" s="69"/>
      <c r="AJ81" s="69"/>
      <c r="AK81" s="69"/>
      <c r="AL81" s="69"/>
      <c r="AM81" s="69"/>
      <c r="AN81" s="69"/>
      <c r="AO81" s="69"/>
      <c r="AP81" s="69"/>
      <c r="AQ81" s="69"/>
      <c r="AR81" s="44"/>
      <c r="BE81" s="38"/>
    </row>
    <row r="82" s="2" customFormat="1" ht="24.96" customHeight="1">
      <c r="A82" s="38"/>
      <c r="B82" s="39"/>
      <c r="C82" s="23" t="s">
        <v>55</v>
      </c>
      <c r="D82" s="40"/>
      <c r="E82" s="40"/>
      <c r="F82" s="40"/>
      <c r="G82" s="40"/>
      <c r="H82" s="40"/>
      <c r="I82" s="40"/>
      <c r="J82" s="40"/>
      <c r="K82" s="40"/>
      <c r="L82" s="40"/>
      <c r="M82" s="40"/>
      <c r="N82" s="40"/>
      <c r="O82" s="40"/>
      <c r="P82" s="40"/>
      <c r="Q82" s="40"/>
      <c r="R82" s="40"/>
      <c r="S82" s="40"/>
      <c r="T82" s="40"/>
      <c r="U82" s="40"/>
      <c r="V82" s="40"/>
      <c r="W82" s="40"/>
      <c r="X82" s="40"/>
      <c r="Y82" s="40"/>
      <c r="Z82" s="40"/>
      <c r="AA82" s="40"/>
      <c r="AB82" s="40"/>
      <c r="AC82" s="40"/>
      <c r="AD82" s="40"/>
      <c r="AE82" s="40"/>
      <c r="AF82" s="40"/>
      <c r="AG82" s="40"/>
      <c r="AH82" s="40"/>
      <c r="AI82" s="40"/>
      <c r="AJ82" s="40"/>
      <c r="AK82" s="40"/>
      <c r="AL82" s="40"/>
      <c r="AM82" s="40"/>
      <c r="AN82" s="40"/>
      <c r="AO82" s="40"/>
      <c r="AP82" s="40"/>
      <c r="AQ82" s="40"/>
      <c r="AR82" s="44"/>
      <c r="BE82" s="38"/>
    </row>
    <row r="83" s="2" customFormat="1" ht="6.96" customHeight="1">
      <c r="A83" s="38"/>
      <c r="B83" s="39"/>
      <c r="C83" s="40"/>
      <c r="D83" s="40"/>
      <c r="E83" s="40"/>
      <c r="F83" s="40"/>
      <c r="G83" s="40"/>
      <c r="H83" s="40"/>
      <c r="I83" s="40"/>
      <c r="J83" s="40"/>
      <c r="K83" s="40"/>
      <c r="L83" s="40"/>
      <c r="M83" s="40"/>
      <c r="N83" s="40"/>
      <c r="O83" s="40"/>
      <c r="P83" s="40"/>
      <c r="Q83" s="40"/>
      <c r="R83" s="40"/>
      <c r="S83" s="40"/>
      <c r="T83" s="40"/>
      <c r="U83" s="40"/>
      <c r="V83" s="40"/>
      <c r="W83" s="40"/>
      <c r="X83" s="40"/>
      <c r="Y83" s="40"/>
      <c r="Z83" s="40"/>
      <c r="AA83" s="40"/>
      <c r="AB83" s="40"/>
      <c r="AC83" s="40"/>
      <c r="AD83" s="40"/>
      <c r="AE83" s="40"/>
      <c r="AF83" s="40"/>
      <c r="AG83" s="40"/>
      <c r="AH83" s="40"/>
      <c r="AI83" s="40"/>
      <c r="AJ83" s="40"/>
      <c r="AK83" s="40"/>
      <c r="AL83" s="40"/>
      <c r="AM83" s="40"/>
      <c r="AN83" s="40"/>
      <c r="AO83" s="40"/>
      <c r="AP83" s="40"/>
      <c r="AQ83" s="40"/>
      <c r="AR83" s="44"/>
      <c r="BE83" s="38"/>
    </row>
    <row r="84" s="4" customFormat="1" ht="12" customHeight="1">
      <c r="A84" s="4"/>
      <c r="B84" s="70"/>
      <c r="C84" s="32" t="s">
        <v>13</v>
      </c>
      <c r="D84" s="71"/>
      <c r="E84" s="71"/>
      <c r="F84" s="71"/>
      <c r="G84" s="71"/>
      <c r="H84" s="71"/>
      <c r="I84" s="71"/>
      <c r="J84" s="71"/>
      <c r="K84" s="71"/>
      <c r="L84" s="71" t="str">
        <f>K5</f>
        <v>N22-084_exp3</v>
      </c>
      <c r="M84" s="71"/>
      <c r="N84" s="71"/>
      <c r="O84" s="71"/>
      <c r="P84" s="71"/>
      <c r="Q84" s="71"/>
      <c r="R84" s="71"/>
      <c r="S84" s="71"/>
      <c r="T84" s="71"/>
      <c r="U84" s="71"/>
      <c r="V84" s="71"/>
      <c r="W84" s="71"/>
      <c r="X84" s="71"/>
      <c r="Y84" s="71"/>
      <c r="Z84" s="71"/>
      <c r="AA84" s="71"/>
      <c r="AB84" s="71"/>
      <c r="AC84" s="71"/>
      <c r="AD84" s="71"/>
      <c r="AE84" s="71"/>
      <c r="AF84" s="71"/>
      <c r="AG84" s="71"/>
      <c r="AH84" s="71"/>
      <c r="AI84" s="71"/>
      <c r="AJ84" s="71"/>
      <c r="AK84" s="71"/>
      <c r="AL84" s="71"/>
      <c r="AM84" s="71"/>
      <c r="AN84" s="71"/>
      <c r="AO84" s="71"/>
      <c r="AP84" s="71"/>
      <c r="AQ84" s="71"/>
      <c r="AR84" s="72"/>
      <c r="BE84" s="4"/>
    </row>
    <row r="85" s="5" customFormat="1" ht="36.96" customHeight="1">
      <c r="A85" s="5"/>
      <c r="B85" s="73"/>
      <c r="C85" s="74" t="s">
        <v>16</v>
      </c>
      <c r="D85" s="75"/>
      <c r="E85" s="75"/>
      <c r="F85" s="75"/>
      <c r="G85" s="75"/>
      <c r="H85" s="75"/>
      <c r="I85" s="75"/>
      <c r="J85" s="75"/>
      <c r="K85" s="75"/>
      <c r="L85" s="76" t="str">
        <f>K6</f>
        <v>ŠKOLNÍ FARMA NA ZEMĚDĚLCE – ČÍNOV A SOUVISEJÍCÍ ČINNOST</v>
      </c>
      <c r="M85" s="75"/>
      <c r="N85" s="75"/>
      <c r="O85" s="75"/>
      <c r="P85" s="75"/>
      <c r="Q85" s="75"/>
      <c r="R85" s="75"/>
      <c r="S85" s="75"/>
      <c r="T85" s="75"/>
      <c r="U85" s="75"/>
      <c r="V85" s="75"/>
      <c r="W85" s="75"/>
      <c r="X85" s="75"/>
      <c r="Y85" s="75"/>
      <c r="Z85" s="75"/>
      <c r="AA85" s="75"/>
      <c r="AB85" s="75"/>
      <c r="AC85" s="75"/>
      <c r="AD85" s="75"/>
      <c r="AE85" s="75"/>
      <c r="AF85" s="75"/>
      <c r="AG85" s="75"/>
      <c r="AH85" s="75"/>
      <c r="AI85" s="75"/>
      <c r="AJ85" s="75"/>
      <c r="AK85" s="75"/>
      <c r="AL85" s="75"/>
      <c r="AM85" s="75"/>
      <c r="AN85" s="75"/>
      <c r="AO85" s="75"/>
      <c r="AP85" s="75"/>
      <c r="AQ85" s="75"/>
      <c r="AR85" s="77"/>
      <c r="BE85" s="5"/>
    </row>
    <row r="86" s="2" customFormat="1" ht="6.96" customHeight="1">
      <c r="A86" s="38"/>
      <c r="B86" s="39"/>
      <c r="C86" s="40"/>
      <c r="D86" s="40"/>
      <c r="E86" s="40"/>
      <c r="F86" s="40"/>
      <c r="G86" s="40"/>
      <c r="H86" s="40"/>
      <c r="I86" s="40"/>
      <c r="J86" s="40"/>
      <c r="K86" s="40"/>
      <c r="L86" s="40"/>
      <c r="M86" s="40"/>
      <c r="N86" s="40"/>
      <c r="O86" s="40"/>
      <c r="P86" s="40"/>
      <c r="Q86" s="40"/>
      <c r="R86" s="40"/>
      <c r="S86" s="40"/>
      <c r="T86" s="40"/>
      <c r="U86" s="40"/>
      <c r="V86" s="40"/>
      <c r="W86" s="40"/>
      <c r="X86" s="40"/>
      <c r="Y86" s="40"/>
      <c r="Z86" s="40"/>
      <c r="AA86" s="40"/>
      <c r="AB86" s="40"/>
      <c r="AC86" s="40"/>
      <c r="AD86" s="40"/>
      <c r="AE86" s="40"/>
      <c r="AF86" s="40"/>
      <c r="AG86" s="40"/>
      <c r="AH86" s="40"/>
      <c r="AI86" s="40"/>
      <c r="AJ86" s="40"/>
      <c r="AK86" s="40"/>
      <c r="AL86" s="40"/>
      <c r="AM86" s="40"/>
      <c r="AN86" s="40"/>
      <c r="AO86" s="40"/>
      <c r="AP86" s="40"/>
      <c r="AQ86" s="40"/>
      <c r="AR86" s="44"/>
      <c r="BE86" s="38"/>
    </row>
    <row r="87" s="2" customFormat="1" ht="12" customHeight="1">
      <c r="A87" s="38"/>
      <c r="B87" s="39"/>
      <c r="C87" s="32" t="s">
        <v>20</v>
      </c>
      <c r="D87" s="40"/>
      <c r="E87" s="40"/>
      <c r="F87" s="40"/>
      <c r="G87" s="40"/>
      <c r="H87" s="40"/>
      <c r="I87" s="40"/>
      <c r="J87" s="40"/>
      <c r="K87" s="40"/>
      <c r="L87" s="78" t="str">
        <f>IF(K8="","",K8)</f>
        <v xml:space="preserve"> </v>
      </c>
      <c r="M87" s="40"/>
      <c r="N87" s="40"/>
      <c r="O87" s="40"/>
      <c r="P87" s="40"/>
      <c r="Q87" s="40"/>
      <c r="R87" s="40"/>
      <c r="S87" s="40"/>
      <c r="T87" s="40"/>
      <c r="U87" s="40"/>
      <c r="V87" s="40"/>
      <c r="W87" s="40"/>
      <c r="X87" s="40"/>
      <c r="Y87" s="40"/>
      <c r="Z87" s="40"/>
      <c r="AA87" s="40"/>
      <c r="AB87" s="40"/>
      <c r="AC87" s="40"/>
      <c r="AD87" s="40"/>
      <c r="AE87" s="40"/>
      <c r="AF87" s="40"/>
      <c r="AG87" s="40"/>
      <c r="AH87" s="40"/>
      <c r="AI87" s="32" t="s">
        <v>22</v>
      </c>
      <c r="AJ87" s="40"/>
      <c r="AK87" s="40"/>
      <c r="AL87" s="40"/>
      <c r="AM87" s="79" t="str">
        <f>IF(AN8= "","",AN8)</f>
        <v>22. 7. 2022</v>
      </c>
      <c r="AN87" s="79"/>
      <c r="AO87" s="40"/>
      <c r="AP87" s="40"/>
      <c r="AQ87" s="40"/>
      <c r="AR87" s="44"/>
      <c r="BE87" s="38"/>
    </row>
    <row r="88" s="2" customFormat="1" ht="6.96" customHeight="1">
      <c r="A88" s="38"/>
      <c r="B88" s="39"/>
      <c r="C88" s="40"/>
      <c r="D88" s="40"/>
      <c r="E88" s="40"/>
      <c r="F88" s="40"/>
      <c r="G88" s="40"/>
      <c r="H88" s="40"/>
      <c r="I88" s="40"/>
      <c r="J88" s="40"/>
      <c r="K88" s="40"/>
      <c r="L88" s="40"/>
      <c r="M88" s="40"/>
      <c r="N88" s="40"/>
      <c r="O88" s="40"/>
      <c r="P88" s="40"/>
      <c r="Q88" s="40"/>
      <c r="R88" s="40"/>
      <c r="S88" s="40"/>
      <c r="T88" s="40"/>
      <c r="U88" s="40"/>
      <c r="V88" s="40"/>
      <c r="W88" s="40"/>
      <c r="X88" s="40"/>
      <c r="Y88" s="40"/>
      <c r="Z88" s="40"/>
      <c r="AA88" s="40"/>
      <c r="AB88" s="40"/>
      <c r="AC88" s="40"/>
      <c r="AD88" s="40"/>
      <c r="AE88" s="40"/>
      <c r="AF88" s="40"/>
      <c r="AG88" s="40"/>
      <c r="AH88" s="40"/>
      <c r="AI88" s="40"/>
      <c r="AJ88" s="40"/>
      <c r="AK88" s="40"/>
      <c r="AL88" s="40"/>
      <c r="AM88" s="40"/>
      <c r="AN88" s="40"/>
      <c r="AO88" s="40"/>
      <c r="AP88" s="40"/>
      <c r="AQ88" s="40"/>
      <c r="AR88" s="44"/>
      <c r="BE88" s="38"/>
    </row>
    <row r="89" s="2" customFormat="1" ht="15.15" customHeight="1">
      <c r="A89" s="38"/>
      <c r="B89" s="39"/>
      <c r="C89" s="32" t="s">
        <v>24</v>
      </c>
      <c r="D89" s="40"/>
      <c r="E89" s="40"/>
      <c r="F89" s="40"/>
      <c r="G89" s="40"/>
      <c r="H89" s="40"/>
      <c r="I89" s="40"/>
      <c r="J89" s="40"/>
      <c r="K89" s="40"/>
      <c r="L89" s="71" t="str">
        <f>IF(E11= "","",E11)</f>
        <v>STŘEDNÍ ŠKOLA ZEMĚDĚLSKÁ A POTRAVINÁŘSKÁ KLATOVY</v>
      </c>
      <c r="M89" s="40"/>
      <c r="N89" s="40"/>
      <c r="O89" s="40"/>
      <c r="P89" s="40"/>
      <c r="Q89" s="40"/>
      <c r="R89" s="40"/>
      <c r="S89" s="40"/>
      <c r="T89" s="40"/>
      <c r="U89" s="40"/>
      <c r="V89" s="40"/>
      <c r="W89" s="40"/>
      <c r="X89" s="40"/>
      <c r="Y89" s="40"/>
      <c r="Z89" s="40"/>
      <c r="AA89" s="40"/>
      <c r="AB89" s="40"/>
      <c r="AC89" s="40"/>
      <c r="AD89" s="40"/>
      <c r="AE89" s="40"/>
      <c r="AF89" s="40"/>
      <c r="AG89" s="40"/>
      <c r="AH89" s="40"/>
      <c r="AI89" s="32" t="s">
        <v>30</v>
      </c>
      <c r="AJ89" s="40"/>
      <c r="AK89" s="40"/>
      <c r="AL89" s="40"/>
      <c r="AM89" s="80" t="str">
        <f>IF(E17="","",E17)</f>
        <v>KANIA a.s.</v>
      </c>
      <c r="AN89" s="71"/>
      <c r="AO89" s="71"/>
      <c r="AP89" s="71"/>
      <c r="AQ89" s="40"/>
      <c r="AR89" s="44"/>
      <c r="AS89" s="81" t="s">
        <v>56</v>
      </c>
      <c r="AT89" s="82"/>
      <c r="AU89" s="83"/>
      <c r="AV89" s="83"/>
      <c r="AW89" s="83"/>
      <c r="AX89" s="83"/>
      <c r="AY89" s="83"/>
      <c r="AZ89" s="83"/>
      <c r="BA89" s="83"/>
      <c r="BB89" s="83"/>
      <c r="BC89" s="83"/>
      <c r="BD89" s="84"/>
      <c r="BE89" s="38"/>
    </row>
    <row r="90" s="2" customFormat="1" ht="15.15" customHeight="1">
      <c r="A90" s="38"/>
      <c r="B90" s="39"/>
      <c r="C90" s="32" t="s">
        <v>28</v>
      </c>
      <c r="D90" s="40"/>
      <c r="E90" s="40"/>
      <c r="F90" s="40"/>
      <c r="G90" s="40"/>
      <c r="H90" s="40"/>
      <c r="I90" s="40"/>
      <c r="J90" s="40"/>
      <c r="K90" s="40"/>
      <c r="L90" s="71" t="str">
        <f>IF(E14= "Vyplň údaj","",E14)</f>
        <v/>
      </c>
      <c r="M90" s="40"/>
      <c r="N90" s="40"/>
      <c r="O90" s="40"/>
      <c r="P90" s="40"/>
      <c r="Q90" s="40"/>
      <c r="R90" s="40"/>
      <c r="S90" s="40"/>
      <c r="T90" s="40"/>
      <c r="U90" s="40"/>
      <c r="V90" s="40"/>
      <c r="W90" s="40"/>
      <c r="X90" s="40"/>
      <c r="Y90" s="40"/>
      <c r="Z90" s="40"/>
      <c r="AA90" s="40"/>
      <c r="AB90" s="40"/>
      <c r="AC90" s="40"/>
      <c r="AD90" s="40"/>
      <c r="AE90" s="40"/>
      <c r="AF90" s="40"/>
      <c r="AG90" s="40"/>
      <c r="AH90" s="40"/>
      <c r="AI90" s="32" t="s">
        <v>33</v>
      </c>
      <c r="AJ90" s="40"/>
      <c r="AK90" s="40"/>
      <c r="AL90" s="40"/>
      <c r="AM90" s="80" t="str">
        <f>IF(E20="","",E20)</f>
        <v xml:space="preserve"> </v>
      </c>
      <c r="AN90" s="71"/>
      <c r="AO90" s="71"/>
      <c r="AP90" s="71"/>
      <c r="AQ90" s="40"/>
      <c r="AR90" s="44"/>
      <c r="AS90" s="85"/>
      <c r="AT90" s="86"/>
      <c r="AU90" s="87"/>
      <c r="AV90" s="87"/>
      <c r="AW90" s="87"/>
      <c r="AX90" s="87"/>
      <c r="AY90" s="87"/>
      <c r="AZ90" s="87"/>
      <c r="BA90" s="87"/>
      <c r="BB90" s="87"/>
      <c r="BC90" s="87"/>
      <c r="BD90" s="88"/>
      <c r="BE90" s="38"/>
    </row>
    <row r="91" s="2" customFormat="1" ht="10.8" customHeight="1">
      <c r="A91" s="38"/>
      <c r="B91" s="39"/>
      <c r="C91" s="40"/>
      <c r="D91" s="40"/>
      <c r="E91" s="40"/>
      <c r="F91" s="40"/>
      <c r="G91" s="40"/>
      <c r="H91" s="40"/>
      <c r="I91" s="40"/>
      <c r="J91" s="40"/>
      <c r="K91" s="40"/>
      <c r="L91" s="40"/>
      <c r="M91" s="40"/>
      <c r="N91" s="40"/>
      <c r="O91" s="40"/>
      <c r="P91" s="40"/>
      <c r="Q91" s="40"/>
      <c r="R91" s="40"/>
      <c r="S91" s="40"/>
      <c r="T91" s="40"/>
      <c r="U91" s="40"/>
      <c r="V91" s="40"/>
      <c r="W91" s="40"/>
      <c r="X91" s="40"/>
      <c r="Y91" s="40"/>
      <c r="Z91" s="40"/>
      <c r="AA91" s="40"/>
      <c r="AB91" s="40"/>
      <c r="AC91" s="40"/>
      <c r="AD91" s="40"/>
      <c r="AE91" s="40"/>
      <c r="AF91" s="40"/>
      <c r="AG91" s="40"/>
      <c r="AH91" s="40"/>
      <c r="AI91" s="40"/>
      <c r="AJ91" s="40"/>
      <c r="AK91" s="40"/>
      <c r="AL91" s="40"/>
      <c r="AM91" s="40"/>
      <c r="AN91" s="40"/>
      <c r="AO91" s="40"/>
      <c r="AP91" s="40"/>
      <c r="AQ91" s="40"/>
      <c r="AR91" s="44"/>
      <c r="AS91" s="89"/>
      <c r="AT91" s="90"/>
      <c r="AU91" s="91"/>
      <c r="AV91" s="91"/>
      <c r="AW91" s="91"/>
      <c r="AX91" s="91"/>
      <c r="AY91" s="91"/>
      <c r="AZ91" s="91"/>
      <c r="BA91" s="91"/>
      <c r="BB91" s="91"/>
      <c r="BC91" s="91"/>
      <c r="BD91" s="92"/>
      <c r="BE91" s="38"/>
    </row>
    <row r="92" s="2" customFormat="1" ht="29.28" customHeight="1">
      <c r="A92" s="38"/>
      <c r="B92" s="39"/>
      <c r="C92" s="93" t="s">
        <v>57</v>
      </c>
      <c r="D92" s="94"/>
      <c r="E92" s="94"/>
      <c r="F92" s="94"/>
      <c r="G92" s="94"/>
      <c r="H92" s="95"/>
      <c r="I92" s="96" t="s">
        <v>58</v>
      </c>
      <c r="J92" s="94"/>
      <c r="K92" s="94"/>
      <c r="L92" s="94"/>
      <c r="M92" s="94"/>
      <c r="N92" s="94"/>
      <c r="O92" s="94"/>
      <c r="P92" s="94"/>
      <c r="Q92" s="94"/>
      <c r="R92" s="94"/>
      <c r="S92" s="94"/>
      <c r="T92" s="94"/>
      <c r="U92" s="94"/>
      <c r="V92" s="94"/>
      <c r="W92" s="94"/>
      <c r="X92" s="94"/>
      <c r="Y92" s="94"/>
      <c r="Z92" s="94"/>
      <c r="AA92" s="94"/>
      <c r="AB92" s="94"/>
      <c r="AC92" s="94"/>
      <c r="AD92" s="94"/>
      <c r="AE92" s="94"/>
      <c r="AF92" s="94"/>
      <c r="AG92" s="97" t="s">
        <v>59</v>
      </c>
      <c r="AH92" s="94"/>
      <c r="AI92" s="94"/>
      <c r="AJ92" s="94"/>
      <c r="AK92" s="94"/>
      <c r="AL92" s="94"/>
      <c r="AM92" s="94"/>
      <c r="AN92" s="96" t="s">
        <v>60</v>
      </c>
      <c r="AO92" s="94"/>
      <c r="AP92" s="98"/>
      <c r="AQ92" s="99" t="s">
        <v>61</v>
      </c>
      <c r="AR92" s="44"/>
      <c r="AS92" s="100" t="s">
        <v>62</v>
      </c>
      <c r="AT92" s="101" t="s">
        <v>63</v>
      </c>
      <c r="AU92" s="101" t="s">
        <v>64</v>
      </c>
      <c r="AV92" s="101" t="s">
        <v>65</v>
      </c>
      <c r="AW92" s="101" t="s">
        <v>66</v>
      </c>
      <c r="AX92" s="101" t="s">
        <v>67</v>
      </c>
      <c r="AY92" s="101" t="s">
        <v>68</v>
      </c>
      <c r="AZ92" s="101" t="s">
        <v>69</v>
      </c>
      <c r="BA92" s="101" t="s">
        <v>70</v>
      </c>
      <c r="BB92" s="101" t="s">
        <v>71</v>
      </c>
      <c r="BC92" s="101" t="s">
        <v>72</v>
      </c>
      <c r="BD92" s="102" t="s">
        <v>73</v>
      </c>
      <c r="BE92" s="38"/>
    </row>
    <row r="93" s="2" customFormat="1" ht="10.8" customHeight="1">
      <c r="A93" s="38"/>
      <c r="B93" s="39"/>
      <c r="C93" s="40"/>
      <c r="D93" s="40"/>
      <c r="E93" s="40"/>
      <c r="F93" s="40"/>
      <c r="G93" s="40"/>
      <c r="H93" s="40"/>
      <c r="I93" s="40"/>
      <c r="J93" s="40"/>
      <c r="K93" s="40"/>
      <c r="L93" s="40"/>
      <c r="M93" s="40"/>
      <c r="N93" s="40"/>
      <c r="O93" s="40"/>
      <c r="P93" s="40"/>
      <c r="Q93" s="40"/>
      <c r="R93" s="40"/>
      <c r="S93" s="40"/>
      <c r="T93" s="40"/>
      <c r="U93" s="40"/>
      <c r="V93" s="40"/>
      <c r="W93" s="40"/>
      <c r="X93" s="40"/>
      <c r="Y93" s="40"/>
      <c r="Z93" s="40"/>
      <c r="AA93" s="40"/>
      <c r="AB93" s="40"/>
      <c r="AC93" s="40"/>
      <c r="AD93" s="40"/>
      <c r="AE93" s="40"/>
      <c r="AF93" s="40"/>
      <c r="AG93" s="40"/>
      <c r="AH93" s="40"/>
      <c r="AI93" s="40"/>
      <c r="AJ93" s="40"/>
      <c r="AK93" s="40"/>
      <c r="AL93" s="40"/>
      <c r="AM93" s="40"/>
      <c r="AN93" s="40"/>
      <c r="AO93" s="40"/>
      <c r="AP93" s="40"/>
      <c r="AQ93" s="40"/>
      <c r="AR93" s="44"/>
      <c r="AS93" s="103"/>
      <c r="AT93" s="104"/>
      <c r="AU93" s="104"/>
      <c r="AV93" s="104"/>
      <c r="AW93" s="104"/>
      <c r="AX93" s="104"/>
      <c r="AY93" s="104"/>
      <c r="AZ93" s="104"/>
      <c r="BA93" s="104"/>
      <c r="BB93" s="104"/>
      <c r="BC93" s="104"/>
      <c r="BD93" s="105"/>
      <c r="BE93" s="38"/>
    </row>
    <row r="94" s="6" customFormat="1" ht="32.4" customHeight="1">
      <c r="A94" s="6"/>
      <c r="B94" s="106"/>
      <c r="C94" s="107" t="s">
        <v>74</v>
      </c>
      <c r="D94" s="108"/>
      <c r="E94" s="108"/>
      <c r="F94" s="108"/>
      <c r="G94" s="108"/>
      <c r="H94" s="108"/>
      <c r="I94" s="108"/>
      <c r="J94" s="108"/>
      <c r="K94" s="108"/>
      <c r="L94" s="108"/>
      <c r="M94" s="108"/>
      <c r="N94" s="108"/>
      <c r="O94" s="108"/>
      <c r="P94" s="108"/>
      <c r="Q94" s="108"/>
      <c r="R94" s="108"/>
      <c r="S94" s="108"/>
      <c r="T94" s="108"/>
      <c r="U94" s="108"/>
      <c r="V94" s="108"/>
      <c r="W94" s="108"/>
      <c r="X94" s="108"/>
      <c r="Y94" s="108"/>
      <c r="Z94" s="108"/>
      <c r="AA94" s="108"/>
      <c r="AB94" s="108"/>
      <c r="AC94" s="108"/>
      <c r="AD94" s="108"/>
      <c r="AE94" s="108"/>
      <c r="AF94" s="108"/>
      <c r="AG94" s="109">
        <f>ROUND(AG95,2)</f>
        <v>0</v>
      </c>
      <c r="AH94" s="109"/>
      <c r="AI94" s="109"/>
      <c r="AJ94" s="109"/>
      <c r="AK94" s="109"/>
      <c r="AL94" s="109"/>
      <c r="AM94" s="109"/>
      <c r="AN94" s="110">
        <f>SUM(AG94,AT94)</f>
        <v>0</v>
      </c>
      <c r="AO94" s="110"/>
      <c r="AP94" s="110"/>
      <c r="AQ94" s="111" t="s">
        <v>1</v>
      </c>
      <c r="AR94" s="112"/>
      <c r="AS94" s="113">
        <f>ROUND(AS95,2)</f>
        <v>0</v>
      </c>
      <c r="AT94" s="114">
        <f>ROUND(SUM(AV94:AW94),2)</f>
        <v>0</v>
      </c>
      <c r="AU94" s="115">
        <f>ROUND(AU95,5)</f>
        <v>0</v>
      </c>
      <c r="AV94" s="114">
        <f>ROUND(AZ94*L29,2)</f>
        <v>0</v>
      </c>
      <c r="AW94" s="114">
        <f>ROUND(BA94*L30,2)</f>
        <v>0</v>
      </c>
      <c r="AX94" s="114">
        <f>ROUND(BB94*L29,2)</f>
        <v>0</v>
      </c>
      <c r="AY94" s="114">
        <f>ROUND(BC94*L30,2)</f>
        <v>0</v>
      </c>
      <c r="AZ94" s="114">
        <f>ROUND(AZ95,2)</f>
        <v>0</v>
      </c>
      <c r="BA94" s="114">
        <f>ROUND(BA95,2)</f>
        <v>0</v>
      </c>
      <c r="BB94" s="114">
        <f>ROUND(BB95,2)</f>
        <v>0</v>
      </c>
      <c r="BC94" s="114">
        <f>ROUND(BC95,2)</f>
        <v>0</v>
      </c>
      <c r="BD94" s="116">
        <f>ROUND(BD95,2)</f>
        <v>0</v>
      </c>
      <c r="BE94" s="6"/>
      <c r="BS94" s="117" t="s">
        <v>75</v>
      </c>
      <c r="BT94" s="117" t="s">
        <v>76</v>
      </c>
      <c r="BU94" s="118" t="s">
        <v>77</v>
      </c>
      <c r="BV94" s="117" t="s">
        <v>78</v>
      </c>
      <c r="BW94" s="117" t="s">
        <v>5</v>
      </c>
      <c r="BX94" s="117" t="s">
        <v>79</v>
      </c>
      <c r="CL94" s="117" t="s">
        <v>1</v>
      </c>
    </row>
    <row r="95" s="7" customFormat="1" ht="16.5" customHeight="1">
      <c r="A95" s="119" t="s">
        <v>80</v>
      </c>
      <c r="B95" s="120"/>
      <c r="C95" s="121"/>
      <c r="D95" s="122" t="s">
        <v>81</v>
      </c>
      <c r="E95" s="122"/>
      <c r="F95" s="122"/>
      <c r="G95" s="122"/>
      <c r="H95" s="122"/>
      <c r="I95" s="123"/>
      <c r="J95" s="122" t="s">
        <v>82</v>
      </c>
      <c r="K95" s="122"/>
      <c r="L95" s="122"/>
      <c r="M95" s="122"/>
      <c r="N95" s="122"/>
      <c r="O95" s="122"/>
      <c r="P95" s="122"/>
      <c r="Q95" s="122"/>
      <c r="R95" s="122"/>
      <c r="S95" s="122"/>
      <c r="T95" s="122"/>
      <c r="U95" s="122"/>
      <c r="V95" s="122"/>
      <c r="W95" s="122"/>
      <c r="X95" s="122"/>
      <c r="Y95" s="122"/>
      <c r="Z95" s="122"/>
      <c r="AA95" s="122"/>
      <c r="AB95" s="122"/>
      <c r="AC95" s="122"/>
      <c r="AD95" s="122"/>
      <c r="AE95" s="122"/>
      <c r="AF95" s="122"/>
      <c r="AG95" s="124">
        <f>'SO 32 - DBP _ Stáje jalovice'!J30</f>
        <v>0</v>
      </c>
      <c r="AH95" s="123"/>
      <c r="AI95" s="123"/>
      <c r="AJ95" s="123"/>
      <c r="AK95" s="123"/>
      <c r="AL95" s="123"/>
      <c r="AM95" s="123"/>
      <c r="AN95" s="124">
        <f>SUM(AG95,AT95)</f>
        <v>0</v>
      </c>
      <c r="AO95" s="123"/>
      <c r="AP95" s="123"/>
      <c r="AQ95" s="125" t="s">
        <v>83</v>
      </c>
      <c r="AR95" s="126"/>
      <c r="AS95" s="127">
        <v>0</v>
      </c>
      <c r="AT95" s="128">
        <f>ROUND(SUM(AV95:AW95),2)</f>
        <v>0</v>
      </c>
      <c r="AU95" s="129">
        <f>'SO 32 - DBP _ Stáje jalovice'!P128</f>
        <v>0</v>
      </c>
      <c r="AV95" s="128">
        <f>'SO 32 - DBP _ Stáje jalovice'!J33</f>
        <v>0</v>
      </c>
      <c r="AW95" s="128">
        <f>'SO 32 - DBP _ Stáje jalovice'!J34</f>
        <v>0</v>
      </c>
      <c r="AX95" s="128">
        <f>'SO 32 - DBP _ Stáje jalovice'!J35</f>
        <v>0</v>
      </c>
      <c r="AY95" s="128">
        <f>'SO 32 - DBP _ Stáje jalovice'!J36</f>
        <v>0</v>
      </c>
      <c r="AZ95" s="128">
        <f>'SO 32 - DBP _ Stáje jalovice'!F33</f>
        <v>0</v>
      </c>
      <c r="BA95" s="128">
        <f>'SO 32 - DBP _ Stáje jalovice'!F34</f>
        <v>0</v>
      </c>
      <c r="BB95" s="128">
        <f>'SO 32 - DBP _ Stáje jalovice'!F35</f>
        <v>0</v>
      </c>
      <c r="BC95" s="128">
        <f>'SO 32 - DBP _ Stáje jalovice'!F36</f>
        <v>0</v>
      </c>
      <c r="BD95" s="130">
        <f>'SO 32 - DBP _ Stáje jalovice'!F37</f>
        <v>0</v>
      </c>
      <c r="BE95" s="7"/>
      <c r="BT95" s="131" t="s">
        <v>84</v>
      </c>
      <c r="BV95" s="131" t="s">
        <v>78</v>
      </c>
      <c r="BW95" s="131" t="s">
        <v>85</v>
      </c>
      <c r="BX95" s="131" t="s">
        <v>5</v>
      </c>
      <c r="CL95" s="131" t="s">
        <v>86</v>
      </c>
      <c r="CM95" s="131" t="s">
        <v>87</v>
      </c>
    </row>
    <row r="96" s="2" customFormat="1" ht="30" customHeight="1">
      <c r="A96" s="38"/>
      <c r="B96" s="39"/>
      <c r="C96" s="40"/>
      <c r="D96" s="40"/>
      <c r="E96" s="40"/>
      <c r="F96" s="40"/>
      <c r="G96" s="40"/>
      <c r="H96" s="40"/>
      <c r="I96" s="40"/>
      <c r="J96" s="40"/>
      <c r="K96" s="40"/>
      <c r="L96" s="40"/>
      <c r="M96" s="40"/>
      <c r="N96" s="40"/>
      <c r="O96" s="40"/>
      <c r="P96" s="40"/>
      <c r="Q96" s="40"/>
      <c r="R96" s="40"/>
      <c r="S96" s="40"/>
      <c r="T96" s="40"/>
      <c r="U96" s="40"/>
      <c r="V96" s="40"/>
      <c r="W96" s="40"/>
      <c r="X96" s="40"/>
      <c r="Y96" s="40"/>
      <c r="Z96" s="40"/>
      <c r="AA96" s="40"/>
      <c r="AB96" s="40"/>
      <c r="AC96" s="40"/>
      <c r="AD96" s="40"/>
      <c r="AE96" s="40"/>
      <c r="AF96" s="40"/>
      <c r="AG96" s="40"/>
      <c r="AH96" s="40"/>
      <c r="AI96" s="40"/>
      <c r="AJ96" s="40"/>
      <c r="AK96" s="40"/>
      <c r="AL96" s="40"/>
      <c r="AM96" s="40"/>
      <c r="AN96" s="40"/>
      <c r="AO96" s="40"/>
      <c r="AP96" s="40"/>
      <c r="AQ96" s="40"/>
      <c r="AR96" s="44"/>
      <c r="AS96" s="38"/>
      <c r="AT96" s="38"/>
      <c r="AU96" s="38"/>
      <c r="AV96" s="38"/>
      <c r="AW96" s="38"/>
      <c r="AX96" s="38"/>
      <c r="AY96" s="38"/>
      <c r="AZ96" s="38"/>
      <c r="BA96" s="38"/>
      <c r="BB96" s="38"/>
      <c r="BC96" s="38"/>
      <c r="BD96" s="38"/>
      <c r="BE96" s="38"/>
    </row>
    <row r="97" s="2" customFormat="1" ht="6.96" customHeight="1">
      <c r="A97" s="38"/>
      <c r="B97" s="66"/>
      <c r="C97" s="67"/>
      <c r="D97" s="67"/>
      <c r="E97" s="67"/>
      <c r="F97" s="67"/>
      <c r="G97" s="67"/>
      <c r="H97" s="67"/>
      <c r="I97" s="67"/>
      <c r="J97" s="67"/>
      <c r="K97" s="67"/>
      <c r="L97" s="67"/>
      <c r="M97" s="67"/>
      <c r="N97" s="67"/>
      <c r="O97" s="67"/>
      <c r="P97" s="67"/>
      <c r="Q97" s="67"/>
      <c r="R97" s="67"/>
      <c r="S97" s="67"/>
      <c r="T97" s="67"/>
      <c r="U97" s="67"/>
      <c r="V97" s="67"/>
      <c r="W97" s="67"/>
      <c r="X97" s="67"/>
      <c r="Y97" s="67"/>
      <c r="Z97" s="67"/>
      <c r="AA97" s="67"/>
      <c r="AB97" s="67"/>
      <c r="AC97" s="67"/>
      <c r="AD97" s="67"/>
      <c r="AE97" s="67"/>
      <c r="AF97" s="67"/>
      <c r="AG97" s="67"/>
      <c r="AH97" s="67"/>
      <c r="AI97" s="67"/>
      <c r="AJ97" s="67"/>
      <c r="AK97" s="67"/>
      <c r="AL97" s="67"/>
      <c r="AM97" s="67"/>
      <c r="AN97" s="67"/>
      <c r="AO97" s="67"/>
      <c r="AP97" s="67"/>
      <c r="AQ97" s="67"/>
      <c r="AR97" s="44"/>
      <c r="AS97" s="38"/>
      <c r="AT97" s="38"/>
      <c r="AU97" s="38"/>
      <c r="AV97" s="38"/>
      <c r="AW97" s="38"/>
      <c r="AX97" s="38"/>
      <c r="AY97" s="38"/>
      <c r="AZ97" s="38"/>
      <c r="BA97" s="38"/>
      <c r="BB97" s="38"/>
      <c r="BC97" s="38"/>
      <c r="BD97" s="38"/>
      <c r="BE97" s="38"/>
    </row>
  </sheetData>
  <sheetProtection sheet="1" formatColumns="0" formatRows="0" objects="1" scenarios="1" spinCount="100000" saltValue="5XsafXu3GUDvnJ9Iyec4PdkmuHwtMDWyx24LW6JmtNLcHoWvtiN9SdouEoKhbdep8x1FvbZ0GkYMLvl/UK3x9A==" hashValue="HCNDoyKQpA5P1EgEXEiVnhr4V3kLVIN8cx504uXJhmCk6ezy7vkVbDPZYBWU1FOUWhJLKk4xa34+KosgqKsb/A==" algorithmName="SHA-512" password="E785"/>
  <mergeCells count="42">
    <mergeCell ref="BE5:BE34"/>
    <mergeCell ref="K5:AJ5"/>
    <mergeCell ref="K6:AJ6"/>
    <mergeCell ref="E14:AJ14"/>
    <mergeCell ref="E23:AN23"/>
    <mergeCell ref="AK26:AO26"/>
    <mergeCell ref="L28:P28"/>
    <mergeCell ref="W28:AE28"/>
    <mergeCell ref="AK28:AO28"/>
    <mergeCell ref="W29:AE29"/>
    <mergeCell ref="AK29:AO29"/>
    <mergeCell ref="L29:P29"/>
    <mergeCell ref="W30:AE30"/>
    <mergeCell ref="AK30:AO30"/>
    <mergeCell ref="L30:P30"/>
    <mergeCell ref="W31:AE31"/>
    <mergeCell ref="AK31:AO31"/>
    <mergeCell ref="L31:P31"/>
    <mergeCell ref="W32:AE32"/>
    <mergeCell ref="AK32:AO32"/>
    <mergeCell ref="L32:P32"/>
    <mergeCell ref="W33:AE33"/>
    <mergeCell ref="AK33:AO33"/>
    <mergeCell ref="L33:P33"/>
    <mergeCell ref="X35:AB35"/>
    <mergeCell ref="AK35:AO35"/>
    <mergeCell ref="L85:AJ85"/>
    <mergeCell ref="AM87:AN87"/>
    <mergeCell ref="AM89:AP89"/>
    <mergeCell ref="AS89:AT91"/>
    <mergeCell ref="AM90:AP90"/>
    <mergeCell ref="C92:G92"/>
    <mergeCell ref="I92:AF92"/>
    <mergeCell ref="AG92:AM92"/>
    <mergeCell ref="AN92:AP92"/>
    <mergeCell ref="AN95:AP95"/>
    <mergeCell ref="AG95:AM95"/>
    <mergeCell ref="D95:H95"/>
    <mergeCell ref="J95:AF95"/>
    <mergeCell ref="AG94:AM94"/>
    <mergeCell ref="AN94:AP94"/>
    <mergeCell ref="AR2:BE2"/>
  </mergeCells>
  <hyperlinks>
    <hyperlink ref="A95" location="'SO 32 - DBP _ Stáje jalovice'!C2" display="/"/>
  </hyperlinks>
  <pageMargins left="0.39375" right="0.39375" top="0.39375" bottom="0.39375" header="0" footer="0"/>
  <pageSetup paperSize="9" orientation="landscape"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85</v>
      </c>
    </row>
    <row r="3" s="1" customFormat="1" ht="6.96" customHeight="1">
      <c r="B3" s="132"/>
      <c r="C3" s="133"/>
      <c r="D3" s="133"/>
      <c r="E3" s="133"/>
      <c r="F3" s="133"/>
      <c r="G3" s="133"/>
      <c r="H3" s="133"/>
      <c r="I3" s="133"/>
      <c r="J3" s="133"/>
      <c r="K3" s="133"/>
      <c r="L3" s="20"/>
      <c r="AT3" s="17" t="s">
        <v>87</v>
      </c>
    </row>
    <row r="4" s="1" customFormat="1" ht="24.96" customHeight="1">
      <c r="B4" s="20"/>
      <c r="D4" s="134" t="s">
        <v>88</v>
      </c>
      <c r="L4" s="20"/>
      <c r="M4" s="135" t="s">
        <v>10</v>
      </c>
      <c r="AT4" s="17" t="s">
        <v>4</v>
      </c>
    </row>
    <row r="5" s="1" customFormat="1" ht="6.96" customHeight="1">
      <c r="B5" s="20"/>
      <c r="L5" s="20"/>
    </row>
    <row r="6" s="1" customFormat="1" ht="12" customHeight="1">
      <c r="B6" s="20"/>
      <c r="D6" s="136" t="s">
        <v>16</v>
      </c>
      <c r="L6" s="20"/>
    </row>
    <row r="7" s="1" customFormat="1" ht="16.5" customHeight="1">
      <c r="B7" s="20"/>
      <c r="E7" s="137" t="str">
        <f>'Rekapitulace stavby'!K6</f>
        <v>ŠKOLNÍ FARMA NA ZEMĚDĚLCE – ČÍNOV A SOUVISEJÍCÍ ČINNOST</v>
      </c>
      <c r="F7" s="136"/>
      <c r="G7" s="136"/>
      <c r="H7" s="136"/>
      <c r="L7" s="20"/>
    </row>
    <row r="8" s="2" customFormat="1" ht="12" customHeight="1">
      <c r="A8" s="38"/>
      <c r="B8" s="44"/>
      <c r="C8" s="38"/>
      <c r="D8" s="136" t="s">
        <v>89</v>
      </c>
      <c r="E8" s="38"/>
      <c r="F8" s="38"/>
      <c r="G8" s="38"/>
      <c r="H8" s="38"/>
      <c r="I8" s="38"/>
      <c r="J8" s="38"/>
      <c r="K8" s="38"/>
      <c r="L8" s="63"/>
      <c r="S8" s="38"/>
      <c r="T8" s="38"/>
      <c r="U8" s="38"/>
      <c r="V8" s="38"/>
      <c r="W8" s="38"/>
      <c r="X8" s="38"/>
      <c r="Y8" s="38"/>
      <c r="Z8" s="38"/>
      <c r="AA8" s="38"/>
      <c r="AB8" s="38"/>
      <c r="AC8" s="38"/>
      <c r="AD8" s="38"/>
      <c r="AE8" s="38"/>
    </row>
    <row r="9" s="2" customFormat="1" ht="16.5" customHeight="1">
      <c r="A9" s="38"/>
      <c r="B9" s="44"/>
      <c r="C9" s="38"/>
      <c r="D9" s="38"/>
      <c r="E9" s="138" t="s">
        <v>90</v>
      </c>
      <c r="F9" s="38"/>
      <c r="G9" s="38"/>
      <c r="H9" s="38"/>
      <c r="I9" s="38"/>
      <c r="J9" s="38"/>
      <c r="K9" s="38"/>
      <c r="L9" s="63"/>
      <c r="S9" s="38"/>
      <c r="T9" s="38"/>
      <c r="U9" s="38"/>
      <c r="V9" s="38"/>
      <c r="W9" s="38"/>
      <c r="X9" s="38"/>
      <c r="Y9" s="38"/>
      <c r="Z9" s="38"/>
      <c r="AA9" s="38"/>
      <c r="AB9" s="38"/>
      <c r="AC9" s="38"/>
      <c r="AD9" s="38"/>
      <c r="AE9" s="38"/>
    </row>
    <row r="10" s="2" customFormat="1">
      <c r="A10" s="38"/>
      <c r="B10" s="44"/>
      <c r="C10" s="38"/>
      <c r="D10" s="38"/>
      <c r="E10" s="38"/>
      <c r="F10" s="38"/>
      <c r="G10" s="38"/>
      <c r="H10" s="38"/>
      <c r="I10" s="38"/>
      <c r="J10" s="38"/>
      <c r="K10" s="38"/>
      <c r="L10" s="63"/>
      <c r="S10" s="38"/>
      <c r="T10" s="38"/>
      <c r="U10" s="38"/>
      <c r="V10" s="38"/>
      <c r="W10" s="38"/>
      <c r="X10" s="38"/>
      <c r="Y10" s="38"/>
      <c r="Z10" s="38"/>
      <c r="AA10" s="38"/>
      <c r="AB10" s="38"/>
      <c r="AC10" s="38"/>
      <c r="AD10" s="38"/>
      <c r="AE10" s="38"/>
    </row>
    <row r="11" s="2" customFormat="1" ht="12" customHeight="1">
      <c r="A11" s="38"/>
      <c r="B11" s="44"/>
      <c r="C11" s="38"/>
      <c r="D11" s="136" t="s">
        <v>18</v>
      </c>
      <c r="E11" s="38"/>
      <c r="F11" s="139" t="s">
        <v>86</v>
      </c>
      <c r="G11" s="38"/>
      <c r="H11" s="38"/>
      <c r="I11" s="136" t="s">
        <v>19</v>
      </c>
      <c r="J11" s="139" t="s">
        <v>1</v>
      </c>
      <c r="K11" s="38"/>
      <c r="L11" s="63"/>
      <c r="S11" s="38"/>
      <c r="T11" s="38"/>
      <c r="U11" s="38"/>
      <c r="V11" s="38"/>
      <c r="W11" s="38"/>
      <c r="X11" s="38"/>
      <c r="Y11" s="38"/>
      <c r="Z11" s="38"/>
      <c r="AA11" s="38"/>
      <c r="AB11" s="38"/>
      <c r="AC11" s="38"/>
      <c r="AD11" s="38"/>
      <c r="AE11" s="38"/>
    </row>
    <row r="12" s="2" customFormat="1" ht="12" customHeight="1">
      <c r="A12" s="38"/>
      <c r="B12" s="44"/>
      <c r="C12" s="38"/>
      <c r="D12" s="136" t="s">
        <v>20</v>
      </c>
      <c r="E12" s="38"/>
      <c r="F12" s="139" t="s">
        <v>21</v>
      </c>
      <c r="G12" s="38"/>
      <c r="H12" s="38"/>
      <c r="I12" s="136" t="s">
        <v>22</v>
      </c>
      <c r="J12" s="140" t="str">
        <f>'Rekapitulace stavby'!AN8</f>
        <v>22. 7. 2022</v>
      </c>
      <c r="K12" s="38"/>
      <c r="L12" s="63"/>
      <c r="S12" s="38"/>
      <c r="T12" s="38"/>
      <c r="U12" s="38"/>
      <c r="V12" s="38"/>
      <c r="W12" s="38"/>
      <c r="X12" s="38"/>
      <c r="Y12" s="38"/>
      <c r="Z12" s="38"/>
      <c r="AA12" s="38"/>
      <c r="AB12" s="38"/>
      <c r="AC12" s="38"/>
      <c r="AD12" s="38"/>
      <c r="AE12" s="38"/>
    </row>
    <row r="13" s="2" customFormat="1" ht="10.8" customHeight="1">
      <c r="A13" s="38"/>
      <c r="B13" s="44"/>
      <c r="C13" s="38"/>
      <c r="D13" s="38"/>
      <c r="E13" s="38"/>
      <c r="F13" s="38"/>
      <c r="G13" s="38"/>
      <c r="H13" s="38"/>
      <c r="I13" s="38"/>
      <c r="J13" s="38"/>
      <c r="K13" s="38"/>
      <c r="L13" s="63"/>
      <c r="S13" s="38"/>
      <c r="T13" s="38"/>
      <c r="U13" s="38"/>
      <c r="V13" s="38"/>
      <c r="W13" s="38"/>
      <c r="X13" s="38"/>
      <c r="Y13" s="38"/>
      <c r="Z13" s="38"/>
      <c r="AA13" s="38"/>
      <c r="AB13" s="38"/>
      <c r="AC13" s="38"/>
      <c r="AD13" s="38"/>
      <c r="AE13" s="38"/>
    </row>
    <row r="14" s="2" customFormat="1" ht="12" customHeight="1">
      <c r="A14" s="38"/>
      <c r="B14" s="44"/>
      <c r="C14" s="38"/>
      <c r="D14" s="136" t="s">
        <v>24</v>
      </c>
      <c r="E14" s="38"/>
      <c r="F14" s="38"/>
      <c r="G14" s="38"/>
      <c r="H14" s="38"/>
      <c r="I14" s="136" t="s">
        <v>25</v>
      </c>
      <c r="J14" s="139" t="s">
        <v>1</v>
      </c>
      <c r="K14" s="38"/>
      <c r="L14" s="63"/>
      <c r="S14" s="38"/>
      <c r="T14" s="38"/>
      <c r="U14" s="38"/>
      <c r="V14" s="38"/>
      <c r="W14" s="38"/>
      <c r="X14" s="38"/>
      <c r="Y14" s="38"/>
      <c r="Z14" s="38"/>
      <c r="AA14" s="38"/>
      <c r="AB14" s="38"/>
      <c r="AC14" s="38"/>
      <c r="AD14" s="38"/>
      <c r="AE14" s="38"/>
    </row>
    <row r="15" s="2" customFormat="1" ht="18" customHeight="1">
      <c r="A15" s="38"/>
      <c r="B15" s="44"/>
      <c r="C15" s="38"/>
      <c r="D15" s="38"/>
      <c r="E15" s="139" t="s">
        <v>91</v>
      </c>
      <c r="F15" s="38"/>
      <c r="G15" s="38"/>
      <c r="H15" s="38"/>
      <c r="I15" s="136" t="s">
        <v>27</v>
      </c>
      <c r="J15" s="139" t="s">
        <v>1</v>
      </c>
      <c r="K15" s="38"/>
      <c r="L15" s="63"/>
      <c r="S15" s="38"/>
      <c r="T15" s="38"/>
      <c r="U15" s="38"/>
      <c r="V15" s="38"/>
      <c r="W15" s="38"/>
      <c r="X15" s="38"/>
      <c r="Y15" s="38"/>
      <c r="Z15" s="38"/>
      <c r="AA15" s="38"/>
      <c r="AB15" s="38"/>
      <c r="AC15" s="38"/>
      <c r="AD15" s="38"/>
      <c r="AE15" s="38"/>
    </row>
    <row r="16" s="2" customFormat="1" ht="6.96" customHeight="1">
      <c r="A16" s="38"/>
      <c r="B16" s="44"/>
      <c r="C16" s="38"/>
      <c r="D16" s="38"/>
      <c r="E16" s="38"/>
      <c r="F16" s="38"/>
      <c r="G16" s="38"/>
      <c r="H16" s="38"/>
      <c r="I16" s="38"/>
      <c r="J16" s="38"/>
      <c r="K16" s="38"/>
      <c r="L16" s="63"/>
      <c r="S16" s="38"/>
      <c r="T16" s="38"/>
      <c r="U16" s="38"/>
      <c r="V16" s="38"/>
      <c r="W16" s="38"/>
      <c r="X16" s="38"/>
      <c r="Y16" s="38"/>
      <c r="Z16" s="38"/>
      <c r="AA16" s="38"/>
      <c r="AB16" s="38"/>
      <c r="AC16" s="38"/>
      <c r="AD16" s="38"/>
      <c r="AE16" s="38"/>
    </row>
    <row r="17" s="2" customFormat="1" ht="12" customHeight="1">
      <c r="A17" s="38"/>
      <c r="B17" s="44"/>
      <c r="C17" s="38"/>
      <c r="D17" s="136" t="s">
        <v>28</v>
      </c>
      <c r="E17" s="38"/>
      <c r="F17" s="38"/>
      <c r="G17" s="38"/>
      <c r="H17" s="38"/>
      <c r="I17" s="136" t="s">
        <v>25</v>
      </c>
      <c r="J17" s="33" t="str">
        <f>'Rekapitulace stavby'!AN13</f>
        <v>Vyplň údaj</v>
      </c>
      <c r="K17" s="38"/>
      <c r="L17" s="63"/>
      <c r="S17" s="38"/>
      <c r="T17" s="38"/>
      <c r="U17" s="38"/>
      <c r="V17" s="38"/>
      <c r="W17" s="38"/>
      <c r="X17" s="38"/>
      <c r="Y17" s="38"/>
      <c r="Z17" s="38"/>
      <c r="AA17" s="38"/>
      <c r="AB17" s="38"/>
      <c r="AC17" s="38"/>
      <c r="AD17" s="38"/>
      <c r="AE17" s="38"/>
    </row>
    <row r="18" s="2" customFormat="1" ht="18" customHeight="1">
      <c r="A18" s="38"/>
      <c r="B18" s="44"/>
      <c r="C18" s="38"/>
      <c r="D18" s="38"/>
      <c r="E18" s="33" t="str">
        <f>'Rekapitulace stavby'!E14</f>
        <v>Vyplň údaj</v>
      </c>
      <c r="F18" s="139"/>
      <c r="G18" s="139"/>
      <c r="H18" s="139"/>
      <c r="I18" s="136" t="s">
        <v>27</v>
      </c>
      <c r="J18" s="33" t="str">
        <f>'Rekapitulace stavby'!AN14</f>
        <v>Vyplň údaj</v>
      </c>
      <c r="K18" s="38"/>
      <c r="L18" s="63"/>
      <c r="S18" s="38"/>
      <c r="T18" s="38"/>
      <c r="U18" s="38"/>
      <c r="V18" s="38"/>
      <c r="W18" s="38"/>
      <c r="X18" s="38"/>
      <c r="Y18" s="38"/>
      <c r="Z18" s="38"/>
      <c r="AA18" s="38"/>
      <c r="AB18" s="38"/>
      <c r="AC18" s="38"/>
      <c r="AD18" s="38"/>
      <c r="AE18" s="38"/>
    </row>
    <row r="19" s="2" customFormat="1" ht="6.96" customHeight="1">
      <c r="A19" s="38"/>
      <c r="B19" s="44"/>
      <c r="C19" s="38"/>
      <c r="D19" s="38"/>
      <c r="E19" s="38"/>
      <c r="F19" s="38"/>
      <c r="G19" s="38"/>
      <c r="H19" s="38"/>
      <c r="I19" s="38"/>
      <c r="J19" s="38"/>
      <c r="K19" s="38"/>
      <c r="L19" s="63"/>
      <c r="S19" s="38"/>
      <c r="T19" s="38"/>
      <c r="U19" s="38"/>
      <c r="V19" s="38"/>
      <c r="W19" s="38"/>
      <c r="X19" s="38"/>
      <c r="Y19" s="38"/>
      <c r="Z19" s="38"/>
      <c r="AA19" s="38"/>
      <c r="AB19" s="38"/>
      <c r="AC19" s="38"/>
      <c r="AD19" s="38"/>
      <c r="AE19" s="38"/>
    </row>
    <row r="20" s="2" customFormat="1" ht="12" customHeight="1">
      <c r="A20" s="38"/>
      <c r="B20" s="44"/>
      <c r="C20" s="38"/>
      <c r="D20" s="136" t="s">
        <v>30</v>
      </c>
      <c r="E20" s="38"/>
      <c r="F20" s="38"/>
      <c r="G20" s="38"/>
      <c r="H20" s="38"/>
      <c r="I20" s="136" t="s">
        <v>25</v>
      </c>
      <c r="J20" s="139" t="s">
        <v>1</v>
      </c>
      <c r="K20" s="38"/>
      <c r="L20" s="63"/>
      <c r="S20" s="38"/>
      <c r="T20" s="38"/>
      <c r="U20" s="38"/>
      <c r="V20" s="38"/>
      <c r="W20" s="38"/>
      <c r="X20" s="38"/>
      <c r="Y20" s="38"/>
      <c r="Z20" s="38"/>
      <c r="AA20" s="38"/>
      <c r="AB20" s="38"/>
      <c r="AC20" s="38"/>
      <c r="AD20" s="38"/>
      <c r="AE20" s="38"/>
    </row>
    <row r="21" s="2" customFormat="1" ht="18" customHeight="1">
      <c r="A21" s="38"/>
      <c r="B21" s="44"/>
      <c r="C21" s="38"/>
      <c r="D21" s="38"/>
      <c r="E21" s="139" t="s">
        <v>31</v>
      </c>
      <c r="F21" s="38"/>
      <c r="G21" s="38"/>
      <c r="H21" s="38"/>
      <c r="I21" s="136" t="s">
        <v>27</v>
      </c>
      <c r="J21" s="139" t="s">
        <v>1</v>
      </c>
      <c r="K21" s="38"/>
      <c r="L21" s="63"/>
      <c r="S21" s="38"/>
      <c r="T21" s="38"/>
      <c r="U21" s="38"/>
      <c r="V21" s="38"/>
      <c r="W21" s="38"/>
      <c r="X21" s="38"/>
      <c r="Y21" s="38"/>
      <c r="Z21" s="38"/>
      <c r="AA21" s="38"/>
      <c r="AB21" s="38"/>
      <c r="AC21" s="38"/>
      <c r="AD21" s="38"/>
      <c r="AE21" s="38"/>
    </row>
    <row r="22" s="2" customFormat="1" ht="6.96" customHeight="1">
      <c r="A22" s="38"/>
      <c r="B22" s="44"/>
      <c r="C22" s="38"/>
      <c r="D22" s="38"/>
      <c r="E22" s="38"/>
      <c r="F22" s="38"/>
      <c r="G22" s="38"/>
      <c r="H22" s="38"/>
      <c r="I22" s="38"/>
      <c r="J22" s="38"/>
      <c r="K22" s="38"/>
      <c r="L22" s="63"/>
      <c r="S22" s="38"/>
      <c r="T22" s="38"/>
      <c r="U22" s="38"/>
      <c r="V22" s="38"/>
      <c r="W22" s="38"/>
      <c r="X22" s="38"/>
      <c r="Y22" s="38"/>
      <c r="Z22" s="38"/>
      <c r="AA22" s="38"/>
      <c r="AB22" s="38"/>
      <c r="AC22" s="38"/>
      <c r="AD22" s="38"/>
      <c r="AE22" s="38"/>
    </row>
    <row r="23" s="2" customFormat="1" ht="12" customHeight="1">
      <c r="A23" s="38"/>
      <c r="B23" s="44"/>
      <c r="C23" s="38"/>
      <c r="D23" s="136" t="s">
        <v>33</v>
      </c>
      <c r="E23" s="38"/>
      <c r="F23" s="38"/>
      <c r="G23" s="38"/>
      <c r="H23" s="38"/>
      <c r="I23" s="136" t="s">
        <v>25</v>
      </c>
      <c r="J23" s="139" t="str">
        <f>IF('Rekapitulace stavby'!AN19="","",'Rekapitulace stavby'!AN19)</f>
        <v/>
      </c>
      <c r="K23" s="38"/>
      <c r="L23" s="63"/>
      <c r="S23" s="38"/>
      <c r="T23" s="38"/>
      <c r="U23" s="38"/>
      <c r="V23" s="38"/>
      <c r="W23" s="38"/>
      <c r="X23" s="38"/>
      <c r="Y23" s="38"/>
      <c r="Z23" s="38"/>
      <c r="AA23" s="38"/>
      <c r="AB23" s="38"/>
      <c r="AC23" s="38"/>
      <c r="AD23" s="38"/>
      <c r="AE23" s="38"/>
    </row>
    <row r="24" s="2" customFormat="1" ht="18" customHeight="1">
      <c r="A24" s="38"/>
      <c r="B24" s="44"/>
      <c r="C24" s="38"/>
      <c r="D24" s="38"/>
      <c r="E24" s="139" t="str">
        <f>IF('Rekapitulace stavby'!E20="","",'Rekapitulace stavby'!E20)</f>
        <v xml:space="preserve"> </v>
      </c>
      <c r="F24" s="38"/>
      <c r="G24" s="38"/>
      <c r="H24" s="38"/>
      <c r="I24" s="136" t="s">
        <v>27</v>
      </c>
      <c r="J24" s="139" t="str">
        <f>IF('Rekapitulace stavby'!AN20="","",'Rekapitulace stavby'!AN20)</f>
        <v/>
      </c>
      <c r="K24" s="38"/>
      <c r="L24" s="63"/>
      <c r="S24" s="38"/>
      <c r="T24" s="38"/>
      <c r="U24" s="38"/>
      <c r="V24" s="38"/>
      <c r="W24" s="38"/>
      <c r="X24" s="38"/>
      <c r="Y24" s="38"/>
      <c r="Z24" s="38"/>
      <c r="AA24" s="38"/>
      <c r="AB24" s="38"/>
      <c r="AC24" s="38"/>
      <c r="AD24" s="38"/>
      <c r="AE24" s="38"/>
    </row>
    <row r="25" s="2" customFormat="1" ht="6.96" customHeight="1">
      <c r="A25" s="38"/>
      <c r="B25" s="44"/>
      <c r="C25" s="38"/>
      <c r="D25" s="38"/>
      <c r="E25" s="38"/>
      <c r="F25" s="38"/>
      <c r="G25" s="38"/>
      <c r="H25" s="38"/>
      <c r="I25" s="38"/>
      <c r="J25" s="38"/>
      <c r="K25" s="38"/>
      <c r="L25" s="63"/>
      <c r="S25" s="38"/>
      <c r="T25" s="38"/>
      <c r="U25" s="38"/>
      <c r="V25" s="38"/>
      <c r="W25" s="38"/>
      <c r="X25" s="38"/>
      <c r="Y25" s="38"/>
      <c r="Z25" s="38"/>
      <c r="AA25" s="38"/>
      <c r="AB25" s="38"/>
      <c r="AC25" s="38"/>
      <c r="AD25" s="38"/>
      <c r="AE25" s="38"/>
    </row>
    <row r="26" s="2" customFormat="1" ht="12" customHeight="1">
      <c r="A26" s="38"/>
      <c r="B26" s="44"/>
      <c r="C26" s="38"/>
      <c r="D26" s="136" t="s">
        <v>34</v>
      </c>
      <c r="E26" s="38"/>
      <c r="F26" s="38"/>
      <c r="G26" s="38"/>
      <c r="H26" s="38"/>
      <c r="I26" s="38"/>
      <c r="J26" s="38"/>
      <c r="K26" s="38"/>
      <c r="L26" s="63"/>
      <c r="S26" s="38"/>
      <c r="T26" s="38"/>
      <c r="U26" s="38"/>
      <c r="V26" s="38"/>
      <c r="W26" s="38"/>
      <c r="X26" s="38"/>
      <c r="Y26" s="38"/>
      <c r="Z26" s="38"/>
      <c r="AA26" s="38"/>
      <c r="AB26" s="38"/>
      <c r="AC26" s="38"/>
      <c r="AD26" s="38"/>
      <c r="AE26" s="38"/>
    </row>
    <row r="27" s="8" customFormat="1" ht="95.25" customHeight="1">
      <c r="A27" s="141"/>
      <c r="B27" s="142"/>
      <c r="C27" s="141"/>
      <c r="D27" s="141"/>
      <c r="E27" s="143" t="s">
        <v>35</v>
      </c>
      <c r="F27" s="143"/>
      <c r="G27" s="143"/>
      <c r="H27" s="143"/>
      <c r="I27" s="141"/>
      <c r="J27" s="141"/>
      <c r="K27" s="141"/>
      <c r="L27" s="144"/>
      <c r="S27" s="141"/>
      <c r="T27" s="141"/>
      <c r="U27" s="141"/>
      <c r="V27" s="141"/>
      <c r="W27" s="141"/>
      <c r="X27" s="141"/>
      <c r="Y27" s="141"/>
      <c r="Z27" s="141"/>
      <c r="AA27" s="141"/>
      <c r="AB27" s="141"/>
      <c r="AC27" s="141"/>
      <c r="AD27" s="141"/>
      <c r="AE27" s="141"/>
    </row>
    <row r="28" s="2" customFormat="1" ht="6.96" customHeight="1">
      <c r="A28" s="38"/>
      <c r="B28" s="44"/>
      <c r="C28" s="38"/>
      <c r="D28" s="38"/>
      <c r="E28" s="38"/>
      <c r="F28" s="38"/>
      <c r="G28" s="38"/>
      <c r="H28" s="38"/>
      <c r="I28" s="38"/>
      <c r="J28" s="38"/>
      <c r="K28" s="38"/>
      <c r="L28" s="63"/>
      <c r="S28" s="38"/>
      <c r="T28" s="38"/>
      <c r="U28" s="38"/>
      <c r="V28" s="38"/>
      <c r="W28" s="38"/>
      <c r="X28" s="38"/>
      <c r="Y28" s="38"/>
      <c r="Z28" s="38"/>
      <c r="AA28" s="38"/>
      <c r="AB28" s="38"/>
      <c r="AC28" s="38"/>
      <c r="AD28" s="38"/>
      <c r="AE28" s="38"/>
    </row>
    <row r="29" s="2" customFormat="1" ht="6.96" customHeight="1">
      <c r="A29" s="38"/>
      <c r="B29" s="44"/>
      <c r="C29" s="38"/>
      <c r="D29" s="145"/>
      <c r="E29" s="145"/>
      <c r="F29" s="145"/>
      <c r="G29" s="145"/>
      <c r="H29" s="145"/>
      <c r="I29" s="145"/>
      <c r="J29" s="145"/>
      <c r="K29" s="145"/>
      <c r="L29" s="63"/>
      <c r="S29" s="38"/>
      <c r="T29" s="38"/>
      <c r="U29" s="38"/>
      <c r="V29" s="38"/>
      <c r="W29" s="38"/>
      <c r="X29" s="38"/>
      <c r="Y29" s="38"/>
      <c r="Z29" s="38"/>
      <c r="AA29" s="38"/>
      <c r="AB29" s="38"/>
      <c r="AC29" s="38"/>
      <c r="AD29" s="38"/>
      <c r="AE29" s="38"/>
    </row>
    <row r="30" s="2" customFormat="1" ht="25.44" customHeight="1">
      <c r="A30" s="38"/>
      <c r="B30" s="44"/>
      <c r="C30" s="38"/>
      <c r="D30" s="146" t="s">
        <v>36</v>
      </c>
      <c r="E30" s="38"/>
      <c r="F30" s="38"/>
      <c r="G30" s="38"/>
      <c r="H30" s="38"/>
      <c r="I30" s="38"/>
      <c r="J30" s="147">
        <f>ROUND(J128, 2)</f>
        <v>0</v>
      </c>
      <c r="K30" s="38"/>
      <c r="L30" s="63"/>
      <c r="S30" s="38"/>
      <c r="T30" s="38"/>
      <c r="U30" s="38"/>
      <c r="V30" s="38"/>
      <c r="W30" s="38"/>
      <c r="X30" s="38"/>
      <c r="Y30" s="38"/>
      <c r="Z30" s="38"/>
      <c r="AA30" s="38"/>
      <c r="AB30" s="38"/>
      <c r="AC30" s="38"/>
      <c r="AD30" s="38"/>
      <c r="AE30" s="38"/>
    </row>
    <row r="31" s="2" customFormat="1" ht="6.96" customHeight="1">
      <c r="A31" s="38"/>
      <c r="B31" s="44"/>
      <c r="C31" s="38"/>
      <c r="D31" s="145"/>
      <c r="E31" s="145"/>
      <c r="F31" s="145"/>
      <c r="G31" s="145"/>
      <c r="H31" s="145"/>
      <c r="I31" s="145"/>
      <c r="J31" s="145"/>
      <c r="K31" s="145"/>
      <c r="L31" s="63"/>
      <c r="S31" s="38"/>
      <c r="T31" s="38"/>
      <c r="U31" s="38"/>
      <c r="V31" s="38"/>
      <c r="W31" s="38"/>
      <c r="X31" s="38"/>
      <c r="Y31" s="38"/>
      <c r="Z31" s="38"/>
      <c r="AA31" s="38"/>
      <c r="AB31" s="38"/>
      <c r="AC31" s="38"/>
      <c r="AD31" s="38"/>
      <c r="AE31" s="38"/>
    </row>
    <row r="32" s="2" customFormat="1" ht="14.4" customHeight="1">
      <c r="A32" s="38"/>
      <c r="B32" s="44"/>
      <c r="C32" s="38"/>
      <c r="D32" s="38"/>
      <c r="E32" s="38"/>
      <c r="F32" s="148" t="s">
        <v>38</v>
      </c>
      <c r="G32" s="38"/>
      <c r="H32" s="38"/>
      <c r="I32" s="148" t="s">
        <v>37</v>
      </c>
      <c r="J32" s="148" t="s">
        <v>39</v>
      </c>
      <c r="K32" s="38"/>
      <c r="L32" s="63"/>
      <c r="S32" s="38"/>
      <c r="T32" s="38"/>
      <c r="U32" s="38"/>
      <c r="V32" s="38"/>
      <c r="W32" s="38"/>
      <c r="X32" s="38"/>
      <c r="Y32" s="38"/>
      <c r="Z32" s="38"/>
      <c r="AA32" s="38"/>
      <c r="AB32" s="38"/>
      <c r="AC32" s="38"/>
      <c r="AD32" s="38"/>
      <c r="AE32" s="38"/>
    </row>
    <row r="33" s="2" customFormat="1" ht="14.4" customHeight="1">
      <c r="A33" s="38"/>
      <c r="B33" s="44"/>
      <c r="C33" s="38"/>
      <c r="D33" s="149" t="s">
        <v>40</v>
      </c>
      <c r="E33" s="136" t="s">
        <v>41</v>
      </c>
      <c r="F33" s="150">
        <f>ROUND((SUM(BE128:BE205)),  2)</f>
        <v>0</v>
      </c>
      <c r="G33" s="38"/>
      <c r="H33" s="38"/>
      <c r="I33" s="151">
        <v>0.20999999999999999</v>
      </c>
      <c r="J33" s="150">
        <f>ROUND(((SUM(BE128:BE205))*I33),  2)</f>
        <v>0</v>
      </c>
      <c r="K33" s="38"/>
      <c r="L33" s="63"/>
      <c r="S33" s="38"/>
      <c r="T33" s="38"/>
      <c r="U33" s="38"/>
      <c r="V33" s="38"/>
      <c r="W33" s="38"/>
      <c r="X33" s="38"/>
      <c r="Y33" s="38"/>
      <c r="Z33" s="38"/>
      <c r="AA33" s="38"/>
      <c r="AB33" s="38"/>
      <c r="AC33" s="38"/>
      <c r="AD33" s="38"/>
      <c r="AE33" s="38"/>
    </row>
    <row r="34" s="2" customFormat="1" ht="14.4" customHeight="1">
      <c r="A34" s="38"/>
      <c r="B34" s="44"/>
      <c r="C34" s="38"/>
      <c r="D34" s="38"/>
      <c r="E34" s="136" t="s">
        <v>42</v>
      </c>
      <c r="F34" s="150">
        <f>ROUND((SUM(BF128:BF205)),  2)</f>
        <v>0</v>
      </c>
      <c r="G34" s="38"/>
      <c r="H34" s="38"/>
      <c r="I34" s="151">
        <v>0.14999999999999999</v>
      </c>
      <c r="J34" s="150">
        <f>ROUND(((SUM(BF128:BF205))*I34),  2)</f>
        <v>0</v>
      </c>
      <c r="K34" s="38"/>
      <c r="L34" s="63"/>
      <c r="S34" s="38"/>
      <c r="T34" s="38"/>
      <c r="U34" s="38"/>
      <c r="V34" s="38"/>
      <c r="W34" s="38"/>
      <c r="X34" s="38"/>
      <c r="Y34" s="38"/>
      <c r="Z34" s="38"/>
      <c r="AA34" s="38"/>
      <c r="AB34" s="38"/>
      <c r="AC34" s="38"/>
      <c r="AD34" s="38"/>
      <c r="AE34" s="38"/>
    </row>
    <row r="35" hidden="1" s="2" customFormat="1" ht="14.4" customHeight="1">
      <c r="A35" s="38"/>
      <c r="B35" s="44"/>
      <c r="C35" s="38"/>
      <c r="D35" s="38"/>
      <c r="E35" s="136" t="s">
        <v>43</v>
      </c>
      <c r="F35" s="150">
        <f>ROUND((SUM(BG128:BG205)),  2)</f>
        <v>0</v>
      </c>
      <c r="G35" s="38"/>
      <c r="H35" s="38"/>
      <c r="I35" s="151">
        <v>0.20999999999999999</v>
      </c>
      <c r="J35" s="150">
        <f>0</f>
        <v>0</v>
      </c>
      <c r="K35" s="38"/>
      <c r="L35" s="63"/>
      <c r="S35" s="38"/>
      <c r="T35" s="38"/>
      <c r="U35" s="38"/>
      <c r="V35" s="38"/>
      <c r="W35" s="38"/>
      <c r="X35" s="38"/>
      <c r="Y35" s="38"/>
      <c r="Z35" s="38"/>
      <c r="AA35" s="38"/>
      <c r="AB35" s="38"/>
      <c r="AC35" s="38"/>
      <c r="AD35" s="38"/>
      <c r="AE35" s="38"/>
    </row>
    <row r="36" hidden="1" s="2" customFormat="1" ht="14.4" customHeight="1">
      <c r="A36" s="38"/>
      <c r="B36" s="44"/>
      <c r="C36" s="38"/>
      <c r="D36" s="38"/>
      <c r="E36" s="136" t="s">
        <v>44</v>
      </c>
      <c r="F36" s="150">
        <f>ROUND((SUM(BH128:BH205)),  2)</f>
        <v>0</v>
      </c>
      <c r="G36" s="38"/>
      <c r="H36" s="38"/>
      <c r="I36" s="151">
        <v>0.14999999999999999</v>
      </c>
      <c r="J36" s="150">
        <f>0</f>
        <v>0</v>
      </c>
      <c r="K36" s="38"/>
      <c r="L36" s="63"/>
      <c r="S36" s="38"/>
      <c r="T36" s="38"/>
      <c r="U36" s="38"/>
      <c r="V36" s="38"/>
      <c r="W36" s="38"/>
      <c r="X36" s="38"/>
      <c r="Y36" s="38"/>
      <c r="Z36" s="38"/>
      <c r="AA36" s="38"/>
      <c r="AB36" s="38"/>
      <c r="AC36" s="38"/>
      <c r="AD36" s="38"/>
      <c r="AE36" s="38"/>
    </row>
    <row r="37" hidden="1" s="2" customFormat="1" ht="14.4" customHeight="1">
      <c r="A37" s="38"/>
      <c r="B37" s="44"/>
      <c r="C37" s="38"/>
      <c r="D37" s="38"/>
      <c r="E37" s="136" t="s">
        <v>45</v>
      </c>
      <c r="F37" s="150">
        <f>ROUND((SUM(BI128:BI205)),  2)</f>
        <v>0</v>
      </c>
      <c r="G37" s="38"/>
      <c r="H37" s="38"/>
      <c r="I37" s="151">
        <v>0</v>
      </c>
      <c r="J37" s="150">
        <f>0</f>
        <v>0</v>
      </c>
      <c r="K37" s="38"/>
      <c r="L37" s="63"/>
      <c r="S37" s="38"/>
      <c r="T37" s="38"/>
      <c r="U37" s="38"/>
      <c r="V37" s="38"/>
      <c r="W37" s="38"/>
      <c r="X37" s="38"/>
      <c r="Y37" s="38"/>
      <c r="Z37" s="38"/>
      <c r="AA37" s="38"/>
      <c r="AB37" s="38"/>
      <c r="AC37" s="38"/>
      <c r="AD37" s="38"/>
      <c r="AE37" s="38"/>
    </row>
    <row r="38" s="2" customFormat="1" ht="6.96" customHeight="1">
      <c r="A38" s="38"/>
      <c r="B38" s="44"/>
      <c r="C38" s="38"/>
      <c r="D38" s="38"/>
      <c r="E38" s="38"/>
      <c r="F38" s="38"/>
      <c r="G38" s="38"/>
      <c r="H38" s="38"/>
      <c r="I38" s="38"/>
      <c r="J38" s="38"/>
      <c r="K38" s="38"/>
      <c r="L38" s="63"/>
      <c r="S38" s="38"/>
      <c r="T38" s="38"/>
      <c r="U38" s="38"/>
      <c r="V38" s="38"/>
      <c r="W38" s="38"/>
      <c r="X38" s="38"/>
      <c r="Y38" s="38"/>
      <c r="Z38" s="38"/>
      <c r="AA38" s="38"/>
      <c r="AB38" s="38"/>
      <c r="AC38" s="38"/>
      <c r="AD38" s="38"/>
      <c r="AE38" s="38"/>
    </row>
    <row r="39" s="2" customFormat="1" ht="25.44" customHeight="1">
      <c r="A39" s="38"/>
      <c r="B39" s="44"/>
      <c r="C39" s="152"/>
      <c r="D39" s="153" t="s">
        <v>46</v>
      </c>
      <c r="E39" s="154"/>
      <c r="F39" s="154"/>
      <c r="G39" s="155" t="s">
        <v>47</v>
      </c>
      <c r="H39" s="156" t="s">
        <v>48</v>
      </c>
      <c r="I39" s="154"/>
      <c r="J39" s="157">
        <f>SUM(J30:J37)</f>
        <v>0</v>
      </c>
      <c r="K39" s="158"/>
      <c r="L39" s="63"/>
      <c r="S39" s="38"/>
      <c r="T39" s="38"/>
      <c r="U39" s="38"/>
      <c r="V39" s="38"/>
      <c r="W39" s="38"/>
      <c r="X39" s="38"/>
      <c r="Y39" s="38"/>
      <c r="Z39" s="38"/>
      <c r="AA39" s="38"/>
      <c r="AB39" s="38"/>
      <c r="AC39" s="38"/>
      <c r="AD39" s="38"/>
      <c r="AE39" s="38"/>
    </row>
    <row r="40" s="2" customFormat="1" ht="14.4" customHeight="1">
      <c r="A40" s="38"/>
      <c r="B40" s="44"/>
      <c r="C40" s="38"/>
      <c r="D40" s="38"/>
      <c r="E40" s="38"/>
      <c r="F40" s="38"/>
      <c r="G40" s="38"/>
      <c r="H40" s="38"/>
      <c r="I40" s="38"/>
      <c r="J40" s="38"/>
      <c r="K40" s="38"/>
      <c r="L40" s="63"/>
      <c r="S40" s="38"/>
      <c r="T40" s="38"/>
      <c r="U40" s="38"/>
      <c r="V40" s="38"/>
      <c r="W40" s="38"/>
      <c r="X40" s="38"/>
      <c r="Y40" s="38"/>
      <c r="Z40" s="38"/>
      <c r="AA40" s="38"/>
      <c r="AB40" s="38"/>
      <c r="AC40" s="38"/>
      <c r="AD40" s="38"/>
      <c r="AE40" s="38"/>
    </row>
    <row r="41" s="1" customFormat="1" ht="14.4" customHeight="1">
      <c r="B41" s="20"/>
      <c r="L41" s="20"/>
    </row>
    <row r="42" s="1" customFormat="1" ht="14.4" customHeight="1">
      <c r="B42" s="20"/>
      <c r="L42" s="20"/>
    </row>
    <row r="43" s="1" customFormat="1" ht="14.4" customHeight="1">
      <c r="B43" s="20"/>
      <c r="L43" s="20"/>
    </row>
    <row r="44" s="1" customFormat="1" ht="14.4" customHeight="1">
      <c r="B44" s="20"/>
      <c r="L44" s="20"/>
    </row>
    <row r="45" s="1" customFormat="1" ht="14.4" customHeight="1">
      <c r="B45" s="20"/>
      <c r="L45" s="20"/>
    </row>
    <row r="46" s="1" customFormat="1" ht="14.4" customHeight="1">
      <c r="B46" s="20"/>
      <c r="L46" s="20"/>
    </row>
    <row r="47" s="1" customFormat="1" ht="14.4" customHeight="1">
      <c r="B47" s="20"/>
      <c r="L47" s="20"/>
    </row>
    <row r="48" s="1" customFormat="1" ht="14.4" customHeight="1">
      <c r="B48" s="20"/>
      <c r="L48" s="20"/>
    </row>
    <row r="49" s="1" customFormat="1" ht="14.4" customHeight="1">
      <c r="B49" s="20"/>
      <c r="L49" s="20"/>
    </row>
    <row r="50" s="2" customFormat="1" ht="14.4" customHeight="1">
      <c r="B50" s="63"/>
      <c r="D50" s="159" t="s">
        <v>49</v>
      </c>
      <c r="E50" s="160"/>
      <c r="F50" s="160"/>
      <c r="G50" s="159" t="s">
        <v>50</v>
      </c>
      <c r="H50" s="160"/>
      <c r="I50" s="160"/>
      <c r="J50" s="160"/>
      <c r="K50" s="160"/>
      <c r="L50" s="63"/>
    </row>
    <row r="51">
      <c r="B51" s="20"/>
      <c r="L51" s="20"/>
    </row>
    <row r="52">
      <c r="B52" s="20"/>
      <c r="L52" s="20"/>
    </row>
    <row r="53">
      <c r="B53" s="20"/>
      <c r="L53" s="20"/>
    </row>
    <row r="54">
      <c r="B54" s="20"/>
      <c r="L54" s="20"/>
    </row>
    <row r="55">
      <c r="B55" s="20"/>
      <c r="L55" s="20"/>
    </row>
    <row r="56">
      <c r="B56" s="20"/>
      <c r="L56" s="20"/>
    </row>
    <row r="57">
      <c r="B57" s="20"/>
      <c r="L57" s="20"/>
    </row>
    <row r="58">
      <c r="B58" s="20"/>
      <c r="L58" s="20"/>
    </row>
    <row r="59">
      <c r="B59" s="20"/>
      <c r="L59" s="20"/>
    </row>
    <row r="60">
      <c r="B60" s="20"/>
      <c r="L60" s="20"/>
    </row>
    <row r="61" s="2" customFormat="1">
      <c r="A61" s="38"/>
      <c r="B61" s="44"/>
      <c r="C61" s="38"/>
      <c r="D61" s="161" t="s">
        <v>51</v>
      </c>
      <c r="E61" s="162"/>
      <c r="F61" s="163" t="s">
        <v>52</v>
      </c>
      <c r="G61" s="161" t="s">
        <v>51</v>
      </c>
      <c r="H61" s="162"/>
      <c r="I61" s="162"/>
      <c r="J61" s="164" t="s">
        <v>52</v>
      </c>
      <c r="K61" s="162"/>
      <c r="L61" s="63"/>
      <c r="S61" s="38"/>
      <c r="T61" s="38"/>
      <c r="U61" s="38"/>
      <c r="V61" s="38"/>
      <c r="W61" s="38"/>
      <c r="X61" s="38"/>
      <c r="Y61" s="38"/>
      <c r="Z61" s="38"/>
      <c r="AA61" s="38"/>
      <c r="AB61" s="38"/>
      <c r="AC61" s="38"/>
      <c r="AD61" s="38"/>
      <c r="AE61" s="38"/>
    </row>
    <row r="62">
      <c r="B62" s="20"/>
      <c r="L62" s="20"/>
    </row>
    <row r="63">
      <c r="B63" s="20"/>
      <c r="L63" s="20"/>
    </row>
    <row r="64">
      <c r="B64" s="20"/>
      <c r="L64" s="20"/>
    </row>
    <row r="65" s="2" customFormat="1">
      <c r="A65" s="38"/>
      <c r="B65" s="44"/>
      <c r="C65" s="38"/>
      <c r="D65" s="159" t="s">
        <v>53</v>
      </c>
      <c r="E65" s="165"/>
      <c r="F65" s="165"/>
      <c r="G65" s="159" t="s">
        <v>54</v>
      </c>
      <c r="H65" s="165"/>
      <c r="I65" s="165"/>
      <c r="J65" s="165"/>
      <c r="K65" s="165"/>
      <c r="L65" s="63"/>
      <c r="S65" s="38"/>
      <c r="T65" s="38"/>
      <c r="U65" s="38"/>
      <c r="V65" s="38"/>
      <c r="W65" s="38"/>
      <c r="X65" s="38"/>
      <c r="Y65" s="38"/>
      <c r="Z65" s="38"/>
      <c r="AA65" s="38"/>
      <c r="AB65" s="38"/>
      <c r="AC65" s="38"/>
      <c r="AD65" s="38"/>
      <c r="AE65" s="38"/>
    </row>
    <row r="66">
      <c r="B66" s="20"/>
      <c r="L66" s="20"/>
    </row>
    <row r="67">
      <c r="B67" s="20"/>
      <c r="L67" s="20"/>
    </row>
    <row r="68">
      <c r="B68" s="20"/>
      <c r="L68" s="20"/>
    </row>
    <row r="69">
      <c r="B69" s="20"/>
      <c r="L69" s="20"/>
    </row>
    <row r="70">
      <c r="B70" s="20"/>
      <c r="L70" s="20"/>
    </row>
    <row r="71">
      <c r="B71" s="20"/>
      <c r="L71" s="20"/>
    </row>
    <row r="72">
      <c r="B72" s="20"/>
      <c r="L72" s="20"/>
    </row>
    <row r="73">
      <c r="B73" s="20"/>
      <c r="L73" s="20"/>
    </row>
    <row r="74">
      <c r="B74" s="20"/>
      <c r="L74" s="20"/>
    </row>
    <row r="75">
      <c r="B75" s="20"/>
      <c r="L75" s="20"/>
    </row>
    <row r="76" s="2" customFormat="1">
      <c r="A76" s="38"/>
      <c r="B76" s="44"/>
      <c r="C76" s="38"/>
      <c r="D76" s="161" t="s">
        <v>51</v>
      </c>
      <c r="E76" s="162"/>
      <c r="F76" s="163" t="s">
        <v>52</v>
      </c>
      <c r="G76" s="161" t="s">
        <v>51</v>
      </c>
      <c r="H76" s="162"/>
      <c r="I76" s="162"/>
      <c r="J76" s="164" t="s">
        <v>52</v>
      </c>
      <c r="K76" s="162"/>
      <c r="L76" s="63"/>
      <c r="S76" s="38"/>
      <c r="T76" s="38"/>
      <c r="U76" s="38"/>
      <c r="V76" s="38"/>
      <c r="W76" s="38"/>
      <c r="X76" s="38"/>
      <c r="Y76" s="38"/>
      <c r="Z76" s="38"/>
      <c r="AA76" s="38"/>
      <c r="AB76" s="38"/>
      <c r="AC76" s="38"/>
      <c r="AD76" s="38"/>
      <c r="AE76" s="38"/>
    </row>
    <row r="77" s="2" customFormat="1" ht="14.4" customHeight="1">
      <c r="A77" s="38"/>
      <c r="B77" s="166"/>
      <c r="C77" s="167"/>
      <c r="D77" s="167"/>
      <c r="E77" s="167"/>
      <c r="F77" s="167"/>
      <c r="G77" s="167"/>
      <c r="H77" s="167"/>
      <c r="I77" s="167"/>
      <c r="J77" s="167"/>
      <c r="K77" s="167"/>
      <c r="L77" s="63"/>
      <c r="S77" s="38"/>
      <c r="T77" s="38"/>
      <c r="U77" s="38"/>
      <c r="V77" s="38"/>
      <c r="W77" s="38"/>
      <c r="X77" s="38"/>
      <c r="Y77" s="38"/>
      <c r="Z77" s="38"/>
      <c r="AA77" s="38"/>
      <c r="AB77" s="38"/>
      <c r="AC77" s="38"/>
      <c r="AD77" s="38"/>
      <c r="AE77" s="38"/>
    </row>
    <row r="81" s="2" customFormat="1" ht="6.96" customHeight="1">
      <c r="A81" s="38"/>
      <c r="B81" s="168"/>
      <c r="C81" s="169"/>
      <c r="D81" s="169"/>
      <c r="E81" s="169"/>
      <c r="F81" s="169"/>
      <c r="G81" s="169"/>
      <c r="H81" s="169"/>
      <c r="I81" s="169"/>
      <c r="J81" s="169"/>
      <c r="K81" s="169"/>
      <c r="L81" s="63"/>
      <c r="S81" s="38"/>
      <c r="T81" s="38"/>
      <c r="U81" s="38"/>
      <c r="V81" s="38"/>
      <c r="W81" s="38"/>
      <c r="X81" s="38"/>
      <c r="Y81" s="38"/>
      <c r="Z81" s="38"/>
      <c r="AA81" s="38"/>
      <c r="AB81" s="38"/>
      <c r="AC81" s="38"/>
      <c r="AD81" s="38"/>
      <c r="AE81" s="38"/>
    </row>
    <row r="82" s="2" customFormat="1" ht="24.96" customHeight="1">
      <c r="A82" s="38"/>
      <c r="B82" s="39"/>
      <c r="C82" s="23" t="s">
        <v>92</v>
      </c>
      <c r="D82" s="40"/>
      <c r="E82" s="40"/>
      <c r="F82" s="40"/>
      <c r="G82" s="40"/>
      <c r="H82" s="40"/>
      <c r="I82" s="40"/>
      <c r="J82" s="40"/>
      <c r="K82" s="40"/>
      <c r="L82" s="63"/>
      <c r="S82" s="38"/>
      <c r="T82" s="38"/>
      <c r="U82" s="38"/>
      <c r="V82" s="38"/>
      <c r="W82" s="38"/>
      <c r="X82" s="38"/>
      <c r="Y82" s="38"/>
      <c r="Z82" s="38"/>
      <c r="AA82" s="38"/>
      <c r="AB82" s="38"/>
      <c r="AC82" s="38"/>
      <c r="AD82" s="38"/>
      <c r="AE82" s="38"/>
    </row>
    <row r="83" s="2" customFormat="1" ht="6.96" customHeight="1">
      <c r="A83" s="38"/>
      <c r="B83" s="39"/>
      <c r="C83" s="40"/>
      <c r="D83" s="40"/>
      <c r="E83" s="40"/>
      <c r="F83" s="40"/>
      <c r="G83" s="40"/>
      <c r="H83" s="40"/>
      <c r="I83" s="40"/>
      <c r="J83" s="40"/>
      <c r="K83" s="40"/>
      <c r="L83" s="63"/>
      <c r="S83" s="38"/>
      <c r="T83" s="38"/>
      <c r="U83" s="38"/>
      <c r="V83" s="38"/>
      <c r="W83" s="38"/>
      <c r="X83" s="38"/>
      <c r="Y83" s="38"/>
      <c r="Z83" s="38"/>
      <c r="AA83" s="38"/>
      <c r="AB83" s="38"/>
      <c r="AC83" s="38"/>
      <c r="AD83" s="38"/>
      <c r="AE83" s="38"/>
    </row>
    <row r="84" s="2" customFormat="1" ht="12" customHeight="1">
      <c r="A84" s="38"/>
      <c r="B84" s="39"/>
      <c r="C84" s="32" t="s">
        <v>16</v>
      </c>
      <c r="D84" s="40"/>
      <c r="E84" s="40"/>
      <c r="F84" s="40"/>
      <c r="G84" s="40"/>
      <c r="H84" s="40"/>
      <c r="I84" s="40"/>
      <c r="J84" s="40"/>
      <c r="K84" s="40"/>
      <c r="L84" s="63"/>
      <c r="S84" s="38"/>
      <c r="T84" s="38"/>
      <c r="U84" s="38"/>
      <c r="V84" s="38"/>
      <c r="W84" s="38"/>
      <c r="X84" s="38"/>
      <c r="Y84" s="38"/>
      <c r="Z84" s="38"/>
      <c r="AA84" s="38"/>
      <c r="AB84" s="38"/>
      <c r="AC84" s="38"/>
      <c r="AD84" s="38"/>
      <c r="AE84" s="38"/>
    </row>
    <row r="85" s="2" customFormat="1" ht="16.5" customHeight="1">
      <c r="A85" s="38"/>
      <c r="B85" s="39"/>
      <c r="C85" s="40"/>
      <c r="D85" s="40"/>
      <c r="E85" s="170" t="str">
        <f>E7</f>
        <v>ŠKOLNÍ FARMA NA ZEMĚDĚLCE – ČÍNOV A SOUVISEJÍCÍ ČINNOST</v>
      </c>
      <c r="F85" s="32"/>
      <c r="G85" s="32"/>
      <c r="H85" s="32"/>
      <c r="I85" s="40"/>
      <c r="J85" s="40"/>
      <c r="K85" s="40"/>
      <c r="L85" s="63"/>
      <c r="S85" s="38"/>
      <c r="T85" s="38"/>
      <c r="U85" s="38"/>
      <c r="V85" s="38"/>
      <c r="W85" s="38"/>
      <c r="X85" s="38"/>
      <c r="Y85" s="38"/>
      <c r="Z85" s="38"/>
      <c r="AA85" s="38"/>
      <c r="AB85" s="38"/>
      <c r="AC85" s="38"/>
      <c r="AD85" s="38"/>
      <c r="AE85" s="38"/>
    </row>
    <row r="86" s="2" customFormat="1" ht="12" customHeight="1">
      <c r="A86" s="38"/>
      <c r="B86" s="39"/>
      <c r="C86" s="32" t="s">
        <v>89</v>
      </c>
      <c r="D86" s="40"/>
      <c r="E86" s="40"/>
      <c r="F86" s="40"/>
      <c r="G86" s="40"/>
      <c r="H86" s="40"/>
      <c r="I86" s="40"/>
      <c r="J86" s="40"/>
      <c r="K86" s="40"/>
      <c r="L86" s="63"/>
      <c r="S86" s="38"/>
      <c r="T86" s="38"/>
      <c r="U86" s="38"/>
      <c r="V86" s="38"/>
      <c r="W86" s="38"/>
      <c r="X86" s="38"/>
      <c r="Y86" s="38"/>
      <c r="Z86" s="38"/>
      <c r="AA86" s="38"/>
      <c r="AB86" s="38"/>
      <c r="AC86" s="38"/>
      <c r="AD86" s="38"/>
      <c r="AE86" s="38"/>
    </row>
    <row r="87" s="2" customFormat="1" ht="16.5" customHeight="1">
      <c r="A87" s="38"/>
      <c r="B87" s="39"/>
      <c r="C87" s="40"/>
      <c r="D87" s="40"/>
      <c r="E87" s="76" t="str">
        <f>E9</f>
        <v>SO 32 - DBP _ Stáje jalovice</v>
      </c>
      <c r="F87" s="40"/>
      <c r="G87" s="40"/>
      <c r="H87" s="40"/>
      <c r="I87" s="40"/>
      <c r="J87" s="40"/>
      <c r="K87" s="40"/>
      <c r="L87" s="63"/>
      <c r="S87" s="38"/>
      <c r="T87" s="38"/>
      <c r="U87" s="38"/>
      <c r="V87" s="38"/>
      <c r="W87" s="38"/>
      <c r="X87" s="38"/>
      <c r="Y87" s="38"/>
      <c r="Z87" s="38"/>
      <c r="AA87" s="38"/>
      <c r="AB87" s="38"/>
      <c r="AC87" s="38"/>
      <c r="AD87" s="38"/>
      <c r="AE87" s="38"/>
    </row>
    <row r="88" s="2" customFormat="1" ht="6.96" customHeight="1">
      <c r="A88" s="38"/>
      <c r="B88" s="39"/>
      <c r="C88" s="40"/>
      <c r="D88" s="40"/>
      <c r="E88" s="40"/>
      <c r="F88" s="40"/>
      <c r="G88" s="40"/>
      <c r="H88" s="40"/>
      <c r="I88" s="40"/>
      <c r="J88" s="40"/>
      <c r="K88" s="40"/>
      <c r="L88" s="63"/>
      <c r="S88" s="38"/>
      <c r="T88" s="38"/>
      <c r="U88" s="38"/>
      <c r="V88" s="38"/>
      <c r="W88" s="38"/>
      <c r="X88" s="38"/>
      <c r="Y88" s="38"/>
      <c r="Z88" s="38"/>
      <c r="AA88" s="38"/>
      <c r="AB88" s="38"/>
      <c r="AC88" s="38"/>
      <c r="AD88" s="38"/>
      <c r="AE88" s="38"/>
    </row>
    <row r="89" s="2" customFormat="1" ht="12" customHeight="1">
      <c r="A89" s="38"/>
      <c r="B89" s="39"/>
      <c r="C89" s="32" t="s">
        <v>20</v>
      </c>
      <c r="D89" s="40"/>
      <c r="E89" s="40"/>
      <c r="F89" s="27" t="str">
        <f>F12</f>
        <v xml:space="preserve"> </v>
      </c>
      <c r="G89" s="40"/>
      <c r="H89" s="40"/>
      <c r="I89" s="32" t="s">
        <v>22</v>
      </c>
      <c r="J89" s="79" t="str">
        <f>IF(J12="","",J12)</f>
        <v>22. 7. 2022</v>
      </c>
      <c r="K89" s="40"/>
      <c r="L89" s="63"/>
      <c r="S89" s="38"/>
      <c r="T89" s="38"/>
      <c r="U89" s="38"/>
      <c r="V89" s="38"/>
      <c r="W89" s="38"/>
      <c r="X89" s="38"/>
      <c r="Y89" s="38"/>
      <c r="Z89" s="38"/>
      <c r="AA89" s="38"/>
      <c r="AB89" s="38"/>
      <c r="AC89" s="38"/>
      <c r="AD89" s="38"/>
      <c r="AE89" s="38"/>
    </row>
    <row r="90" s="2" customFormat="1" ht="6.96" customHeight="1">
      <c r="A90" s="38"/>
      <c r="B90" s="39"/>
      <c r="C90" s="40"/>
      <c r="D90" s="40"/>
      <c r="E90" s="40"/>
      <c r="F90" s="40"/>
      <c r="G90" s="40"/>
      <c r="H90" s="40"/>
      <c r="I90" s="40"/>
      <c r="J90" s="40"/>
      <c r="K90" s="40"/>
      <c r="L90" s="63"/>
      <c r="S90" s="38"/>
      <c r="T90" s="38"/>
      <c r="U90" s="38"/>
      <c r="V90" s="38"/>
      <c r="W90" s="38"/>
      <c r="X90" s="38"/>
      <c r="Y90" s="38"/>
      <c r="Z90" s="38"/>
      <c r="AA90" s="38"/>
      <c r="AB90" s="38"/>
      <c r="AC90" s="38"/>
      <c r="AD90" s="38"/>
      <c r="AE90" s="38"/>
    </row>
    <row r="91" s="2" customFormat="1" ht="15.15" customHeight="1">
      <c r="A91" s="38"/>
      <c r="B91" s="39"/>
      <c r="C91" s="32" t="s">
        <v>24</v>
      </c>
      <c r="D91" s="40"/>
      <c r="E91" s="40"/>
      <c r="F91" s="27" t="str">
        <f>E15</f>
        <v>STŘEDNÍ ŠKOLA ZEMĚDĚLSKÁ A POTRAVINÁŘSKÁ</v>
      </c>
      <c r="G91" s="40"/>
      <c r="H91" s="40"/>
      <c r="I91" s="32" t="s">
        <v>30</v>
      </c>
      <c r="J91" s="36" t="str">
        <f>E21</f>
        <v>KANIA a.s.</v>
      </c>
      <c r="K91" s="40"/>
      <c r="L91" s="63"/>
      <c r="S91" s="38"/>
      <c r="T91" s="38"/>
      <c r="U91" s="38"/>
      <c r="V91" s="38"/>
      <c r="W91" s="38"/>
      <c r="X91" s="38"/>
      <c r="Y91" s="38"/>
      <c r="Z91" s="38"/>
      <c r="AA91" s="38"/>
      <c r="AB91" s="38"/>
      <c r="AC91" s="38"/>
      <c r="AD91" s="38"/>
      <c r="AE91" s="38"/>
    </row>
    <row r="92" s="2" customFormat="1" ht="15.15" customHeight="1">
      <c r="A92" s="38"/>
      <c r="B92" s="39"/>
      <c r="C92" s="32" t="s">
        <v>28</v>
      </c>
      <c r="D92" s="40"/>
      <c r="E92" s="40"/>
      <c r="F92" s="27" t="str">
        <f>IF(E18="","",E18)</f>
        <v>Vyplň údaj</v>
      </c>
      <c r="G92" s="40"/>
      <c r="H92" s="40"/>
      <c r="I92" s="32" t="s">
        <v>33</v>
      </c>
      <c r="J92" s="36" t="str">
        <f>E24</f>
        <v xml:space="preserve"> </v>
      </c>
      <c r="K92" s="40"/>
      <c r="L92" s="63"/>
      <c r="S92" s="38"/>
      <c r="T92" s="38"/>
      <c r="U92" s="38"/>
      <c r="V92" s="38"/>
      <c r="W92" s="38"/>
      <c r="X92" s="38"/>
      <c r="Y92" s="38"/>
      <c r="Z92" s="38"/>
      <c r="AA92" s="38"/>
      <c r="AB92" s="38"/>
      <c r="AC92" s="38"/>
      <c r="AD92" s="38"/>
      <c r="AE92" s="38"/>
    </row>
    <row r="93" s="2" customFormat="1" ht="10.32" customHeight="1">
      <c r="A93" s="38"/>
      <c r="B93" s="39"/>
      <c r="C93" s="40"/>
      <c r="D93" s="40"/>
      <c r="E93" s="40"/>
      <c r="F93" s="40"/>
      <c r="G93" s="40"/>
      <c r="H93" s="40"/>
      <c r="I93" s="40"/>
      <c r="J93" s="40"/>
      <c r="K93" s="40"/>
      <c r="L93" s="63"/>
      <c r="S93" s="38"/>
      <c r="T93" s="38"/>
      <c r="U93" s="38"/>
      <c r="V93" s="38"/>
      <c r="W93" s="38"/>
      <c r="X93" s="38"/>
      <c r="Y93" s="38"/>
      <c r="Z93" s="38"/>
      <c r="AA93" s="38"/>
      <c r="AB93" s="38"/>
      <c r="AC93" s="38"/>
      <c r="AD93" s="38"/>
      <c r="AE93" s="38"/>
    </row>
    <row r="94" s="2" customFormat="1" ht="29.28" customHeight="1">
      <c r="A94" s="38"/>
      <c r="B94" s="39"/>
      <c r="C94" s="171" t="s">
        <v>93</v>
      </c>
      <c r="D94" s="172"/>
      <c r="E94" s="172"/>
      <c r="F94" s="172"/>
      <c r="G94" s="172"/>
      <c r="H94" s="172"/>
      <c r="I94" s="172"/>
      <c r="J94" s="173" t="s">
        <v>94</v>
      </c>
      <c r="K94" s="172"/>
      <c r="L94" s="63"/>
      <c r="S94" s="38"/>
      <c r="T94" s="38"/>
      <c r="U94" s="38"/>
      <c r="V94" s="38"/>
      <c r="W94" s="38"/>
      <c r="X94" s="38"/>
      <c r="Y94" s="38"/>
      <c r="Z94" s="38"/>
      <c r="AA94" s="38"/>
      <c r="AB94" s="38"/>
      <c r="AC94" s="38"/>
      <c r="AD94" s="38"/>
      <c r="AE94" s="38"/>
    </row>
    <row r="95" s="2" customFormat="1" ht="10.32" customHeight="1">
      <c r="A95" s="38"/>
      <c r="B95" s="39"/>
      <c r="C95" s="40"/>
      <c r="D95" s="40"/>
      <c r="E95" s="40"/>
      <c r="F95" s="40"/>
      <c r="G95" s="40"/>
      <c r="H95" s="40"/>
      <c r="I95" s="40"/>
      <c r="J95" s="40"/>
      <c r="K95" s="40"/>
      <c r="L95" s="63"/>
      <c r="S95" s="38"/>
      <c r="T95" s="38"/>
      <c r="U95" s="38"/>
      <c r="V95" s="38"/>
      <c r="W95" s="38"/>
      <c r="X95" s="38"/>
      <c r="Y95" s="38"/>
      <c r="Z95" s="38"/>
      <c r="AA95" s="38"/>
      <c r="AB95" s="38"/>
      <c r="AC95" s="38"/>
      <c r="AD95" s="38"/>
      <c r="AE95" s="38"/>
    </row>
    <row r="96" s="2" customFormat="1" ht="22.8" customHeight="1">
      <c r="A96" s="38"/>
      <c r="B96" s="39"/>
      <c r="C96" s="174" t="s">
        <v>95</v>
      </c>
      <c r="D96" s="40"/>
      <c r="E96" s="40"/>
      <c r="F96" s="40"/>
      <c r="G96" s="40"/>
      <c r="H96" s="40"/>
      <c r="I96" s="40"/>
      <c r="J96" s="110">
        <f>J128</f>
        <v>0</v>
      </c>
      <c r="K96" s="40"/>
      <c r="L96" s="63"/>
      <c r="S96" s="38"/>
      <c r="T96" s="38"/>
      <c r="U96" s="38"/>
      <c r="V96" s="38"/>
      <c r="W96" s="38"/>
      <c r="X96" s="38"/>
      <c r="Y96" s="38"/>
      <c r="Z96" s="38"/>
      <c r="AA96" s="38"/>
      <c r="AB96" s="38"/>
      <c r="AC96" s="38"/>
      <c r="AD96" s="38"/>
      <c r="AE96" s="38"/>
      <c r="AU96" s="17" t="s">
        <v>96</v>
      </c>
    </row>
    <row r="97" s="9" customFormat="1" ht="24.96" customHeight="1">
      <c r="A97" s="9"/>
      <c r="B97" s="175"/>
      <c r="C97" s="176"/>
      <c r="D97" s="177" t="s">
        <v>97</v>
      </c>
      <c r="E97" s="178"/>
      <c r="F97" s="178"/>
      <c r="G97" s="178"/>
      <c r="H97" s="178"/>
      <c r="I97" s="178"/>
      <c r="J97" s="179">
        <f>J129</f>
        <v>0</v>
      </c>
      <c r="K97" s="176"/>
      <c r="L97" s="180"/>
      <c r="S97" s="9"/>
      <c r="T97" s="9"/>
      <c r="U97" s="9"/>
      <c r="V97" s="9"/>
      <c r="W97" s="9"/>
      <c r="X97" s="9"/>
      <c r="Y97" s="9"/>
      <c r="Z97" s="9"/>
      <c r="AA97" s="9"/>
      <c r="AB97" s="9"/>
      <c r="AC97" s="9"/>
      <c r="AD97" s="9"/>
      <c r="AE97" s="9"/>
    </row>
    <row r="98" s="10" customFormat="1" ht="19.92" customHeight="1">
      <c r="A98" s="10"/>
      <c r="B98" s="181"/>
      <c r="C98" s="182"/>
      <c r="D98" s="183" t="s">
        <v>98</v>
      </c>
      <c r="E98" s="184"/>
      <c r="F98" s="184"/>
      <c r="G98" s="184"/>
      <c r="H98" s="184"/>
      <c r="I98" s="184"/>
      <c r="J98" s="185">
        <f>J130</f>
        <v>0</v>
      </c>
      <c r="K98" s="182"/>
      <c r="L98" s="186"/>
      <c r="S98" s="10"/>
      <c r="T98" s="10"/>
      <c r="U98" s="10"/>
      <c r="V98" s="10"/>
      <c r="W98" s="10"/>
      <c r="X98" s="10"/>
      <c r="Y98" s="10"/>
      <c r="Z98" s="10"/>
      <c r="AA98" s="10"/>
      <c r="AB98" s="10"/>
      <c r="AC98" s="10"/>
      <c r="AD98" s="10"/>
      <c r="AE98" s="10"/>
    </row>
    <row r="99" s="10" customFormat="1" ht="19.92" customHeight="1">
      <c r="A99" s="10"/>
      <c r="B99" s="181"/>
      <c r="C99" s="182"/>
      <c r="D99" s="183" t="s">
        <v>99</v>
      </c>
      <c r="E99" s="184"/>
      <c r="F99" s="184"/>
      <c r="G99" s="184"/>
      <c r="H99" s="184"/>
      <c r="I99" s="184"/>
      <c r="J99" s="185">
        <f>J145</f>
        <v>0</v>
      </c>
      <c r="K99" s="182"/>
      <c r="L99" s="186"/>
      <c r="S99" s="10"/>
      <c r="T99" s="10"/>
      <c r="U99" s="10"/>
      <c r="V99" s="10"/>
      <c r="W99" s="10"/>
      <c r="X99" s="10"/>
      <c r="Y99" s="10"/>
      <c r="Z99" s="10"/>
      <c r="AA99" s="10"/>
      <c r="AB99" s="10"/>
      <c r="AC99" s="10"/>
      <c r="AD99" s="10"/>
      <c r="AE99" s="10"/>
    </row>
    <row r="100" s="10" customFormat="1" ht="19.92" customHeight="1">
      <c r="A100" s="10"/>
      <c r="B100" s="181"/>
      <c r="C100" s="182"/>
      <c r="D100" s="183" t="s">
        <v>100</v>
      </c>
      <c r="E100" s="184"/>
      <c r="F100" s="184"/>
      <c r="G100" s="184"/>
      <c r="H100" s="184"/>
      <c r="I100" s="184"/>
      <c r="J100" s="185">
        <f>J150</f>
        <v>0</v>
      </c>
      <c r="K100" s="182"/>
      <c r="L100" s="186"/>
      <c r="S100" s="10"/>
      <c r="T100" s="10"/>
      <c r="U100" s="10"/>
      <c r="V100" s="10"/>
      <c r="W100" s="10"/>
      <c r="X100" s="10"/>
      <c r="Y100" s="10"/>
      <c r="Z100" s="10"/>
      <c r="AA100" s="10"/>
      <c r="AB100" s="10"/>
      <c r="AC100" s="10"/>
      <c r="AD100" s="10"/>
      <c r="AE100" s="10"/>
    </row>
    <row r="101" s="10" customFormat="1" ht="19.92" customHeight="1">
      <c r="A101" s="10"/>
      <c r="B101" s="181"/>
      <c r="C101" s="182"/>
      <c r="D101" s="183" t="s">
        <v>101</v>
      </c>
      <c r="E101" s="184"/>
      <c r="F101" s="184"/>
      <c r="G101" s="184"/>
      <c r="H101" s="184"/>
      <c r="I101" s="184"/>
      <c r="J101" s="185">
        <f>J159</f>
        <v>0</v>
      </c>
      <c r="K101" s="182"/>
      <c r="L101" s="186"/>
      <c r="S101" s="10"/>
      <c r="T101" s="10"/>
      <c r="U101" s="10"/>
      <c r="V101" s="10"/>
      <c r="W101" s="10"/>
      <c r="X101" s="10"/>
      <c r="Y101" s="10"/>
      <c r="Z101" s="10"/>
      <c r="AA101" s="10"/>
      <c r="AB101" s="10"/>
      <c r="AC101" s="10"/>
      <c r="AD101" s="10"/>
      <c r="AE101" s="10"/>
    </row>
    <row r="102" s="10" customFormat="1" ht="19.92" customHeight="1">
      <c r="A102" s="10"/>
      <c r="B102" s="181"/>
      <c r="C102" s="182"/>
      <c r="D102" s="183" t="s">
        <v>102</v>
      </c>
      <c r="E102" s="184"/>
      <c r="F102" s="184"/>
      <c r="G102" s="184"/>
      <c r="H102" s="184"/>
      <c r="I102" s="184"/>
      <c r="J102" s="185">
        <f>J175</f>
        <v>0</v>
      </c>
      <c r="K102" s="182"/>
      <c r="L102" s="186"/>
      <c r="S102" s="10"/>
      <c r="T102" s="10"/>
      <c r="U102" s="10"/>
      <c r="V102" s="10"/>
      <c r="W102" s="10"/>
      <c r="X102" s="10"/>
      <c r="Y102" s="10"/>
      <c r="Z102" s="10"/>
      <c r="AA102" s="10"/>
      <c r="AB102" s="10"/>
      <c r="AC102" s="10"/>
      <c r="AD102" s="10"/>
      <c r="AE102" s="10"/>
    </row>
    <row r="103" s="9" customFormat="1" ht="24.96" customHeight="1">
      <c r="A103" s="9"/>
      <c r="B103" s="175"/>
      <c r="C103" s="176"/>
      <c r="D103" s="177" t="s">
        <v>103</v>
      </c>
      <c r="E103" s="178"/>
      <c r="F103" s="178"/>
      <c r="G103" s="178"/>
      <c r="H103" s="178"/>
      <c r="I103" s="178"/>
      <c r="J103" s="179">
        <f>J186</f>
        <v>0</v>
      </c>
      <c r="K103" s="176"/>
      <c r="L103" s="180"/>
      <c r="S103" s="9"/>
      <c r="T103" s="9"/>
      <c r="U103" s="9"/>
      <c r="V103" s="9"/>
      <c r="W103" s="9"/>
      <c r="X103" s="9"/>
      <c r="Y103" s="9"/>
      <c r="Z103" s="9"/>
      <c r="AA103" s="9"/>
      <c r="AB103" s="9"/>
      <c r="AC103" s="9"/>
      <c r="AD103" s="9"/>
      <c r="AE103" s="9"/>
    </row>
    <row r="104" s="10" customFormat="1" ht="19.92" customHeight="1">
      <c r="A104" s="10"/>
      <c r="B104" s="181"/>
      <c r="C104" s="182"/>
      <c r="D104" s="183" t="s">
        <v>104</v>
      </c>
      <c r="E104" s="184"/>
      <c r="F104" s="184"/>
      <c r="G104" s="184"/>
      <c r="H104" s="184"/>
      <c r="I104" s="184"/>
      <c r="J104" s="185">
        <f>J187</f>
        <v>0</v>
      </c>
      <c r="K104" s="182"/>
      <c r="L104" s="186"/>
      <c r="S104" s="10"/>
      <c r="T104" s="10"/>
      <c r="U104" s="10"/>
      <c r="V104" s="10"/>
      <c r="W104" s="10"/>
      <c r="X104" s="10"/>
      <c r="Y104" s="10"/>
      <c r="Z104" s="10"/>
      <c r="AA104" s="10"/>
      <c r="AB104" s="10"/>
      <c r="AC104" s="10"/>
      <c r="AD104" s="10"/>
      <c r="AE104" s="10"/>
    </row>
    <row r="105" s="10" customFormat="1" ht="19.92" customHeight="1">
      <c r="A105" s="10"/>
      <c r="B105" s="181"/>
      <c r="C105" s="182"/>
      <c r="D105" s="183" t="s">
        <v>105</v>
      </c>
      <c r="E105" s="184"/>
      <c r="F105" s="184"/>
      <c r="G105" s="184"/>
      <c r="H105" s="184"/>
      <c r="I105" s="184"/>
      <c r="J105" s="185">
        <f>J190</f>
        <v>0</v>
      </c>
      <c r="K105" s="182"/>
      <c r="L105" s="186"/>
      <c r="S105" s="10"/>
      <c r="T105" s="10"/>
      <c r="U105" s="10"/>
      <c r="V105" s="10"/>
      <c r="W105" s="10"/>
      <c r="X105" s="10"/>
      <c r="Y105" s="10"/>
      <c r="Z105" s="10"/>
      <c r="AA105" s="10"/>
      <c r="AB105" s="10"/>
      <c r="AC105" s="10"/>
      <c r="AD105" s="10"/>
      <c r="AE105" s="10"/>
    </row>
    <row r="106" s="10" customFormat="1" ht="19.92" customHeight="1">
      <c r="A106" s="10"/>
      <c r="B106" s="181"/>
      <c r="C106" s="182"/>
      <c r="D106" s="183" t="s">
        <v>106</v>
      </c>
      <c r="E106" s="184"/>
      <c r="F106" s="184"/>
      <c r="G106" s="184"/>
      <c r="H106" s="184"/>
      <c r="I106" s="184"/>
      <c r="J106" s="185">
        <f>J193</f>
        <v>0</v>
      </c>
      <c r="K106" s="182"/>
      <c r="L106" s="186"/>
      <c r="S106" s="10"/>
      <c r="T106" s="10"/>
      <c r="U106" s="10"/>
      <c r="V106" s="10"/>
      <c r="W106" s="10"/>
      <c r="X106" s="10"/>
      <c r="Y106" s="10"/>
      <c r="Z106" s="10"/>
      <c r="AA106" s="10"/>
      <c r="AB106" s="10"/>
      <c r="AC106" s="10"/>
      <c r="AD106" s="10"/>
      <c r="AE106" s="10"/>
    </row>
    <row r="107" s="10" customFormat="1" ht="19.92" customHeight="1">
      <c r="A107" s="10"/>
      <c r="B107" s="181"/>
      <c r="C107" s="182"/>
      <c r="D107" s="183" t="s">
        <v>107</v>
      </c>
      <c r="E107" s="184"/>
      <c r="F107" s="184"/>
      <c r="G107" s="184"/>
      <c r="H107" s="184"/>
      <c r="I107" s="184"/>
      <c r="J107" s="185">
        <f>J198</f>
        <v>0</v>
      </c>
      <c r="K107" s="182"/>
      <c r="L107" s="186"/>
      <c r="S107" s="10"/>
      <c r="T107" s="10"/>
      <c r="U107" s="10"/>
      <c r="V107" s="10"/>
      <c r="W107" s="10"/>
      <c r="X107" s="10"/>
      <c r="Y107" s="10"/>
      <c r="Z107" s="10"/>
      <c r="AA107" s="10"/>
      <c r="AB107" s="10"/>
      <c r="AC107" s="10"/>
      <c r="AD107" s="10"/>
      <c r="AE107" s="10"/>
    </row>
    <row r="108" s="10" customFormat="1" ht="19.92" customHeight="1">
      <c r="A108" s="10"/>
      <c r="B108" s="181"/>
      <c r="C108" s="182"/>
      <c r="D108" s="183" t="s">
        <v>108</v>
      </c>
      <c r="E108" s="184"/>
      <c r="F108" s="184"/>
      <c r="G108" s="184"/>
      <c r="H108" s="184"/>
      <c r="I108" s="184"/>
      <c r="J108" s="185">
        <f>J203</f>
        <v>0</v>
      </c>
      <c r="K108" s="182"/>
      <c r="L108" s="186"/>
      <c r="S108" s="10"/>
      <c r="T108" s="10"/>
      <c r="U108" s="10"/>
      <c r="V108" s="10"/>
      <c r="W108" s="10"/>
      <c r="X108" s="10"/>
      <c r="Y108" s="10"/>
      <c r="Z108" s="10"/>
      <c r="AA108" s="10"/>
      <c r="AB108" s="10"/>
      <c r="AC108" s="10"/>
      <c r="AD108" s="10"/>
      <c r="AE108" s="10"/>
    </row>
    <row r="109" s="2" customFormat="1" ht="21.84" customHeight="1">
      <c r="A109" s="38"/>
      <c r="B109" s="39"/>
      <c r="C109" s="40"/>
      <c r="D109" s="40"/>
      <c r="E109" s="40"/>
      <c r="F109" s="40"/>
      <c r="G109" s="40"/>
      <c r="H109" s="40"/>
      <c r="I109" s="40"/>
      <c r="J109" s="40"/>
      <c r="K109" s="40"/>
      <c r="L109" s="63"/>
      <c r="S109" s="38"/>
      <c r="T109" s="38"/>
      <c r="U109" s="38"/>
      <c r="V109" s="38"/>
      <c r="W109" s="38"/>
      <c r="X109" s="38"/>
      <c r="Y109" s="38"/>
      <c r="Z109" s="38"/>
      <c r="AA109" s="38"/>
      <c r="AB109" s="38"/>
      <c r="AC109" s="38"/>
      <c r="AD109" s="38"/>
      <c r="AE109" s="38"/>
    </row>
    <row r="110" s="2" customFormat="1" ht="6.96" customHeight="1">
      <c r="A110" s="38"/>
      <c r="B110" s="66"/>
      <c r="C110" s="67"/>
      <c r="D110" s="67"/>
      <c r="E110" s="67"/>
      <c r="F110" s="67"/>
      <c r="G110" s="67"/>
      <c r="H110" s="67"/>
      <c r="I110" s="67"/>
      <c r="J110" s="67"/>
      <c r="K110" s="67"/>
      <c r="L110" s="63"/>
      <c r="S110" s="38"/>
      <c r="T110" s="38"/>
      <c r="U110" s="38"/>
      <c r="V110" s="38"/>
      <c r="W110" s="38"/>
      <c r="X110" s="38"/>
      <c r="Y110" s="38"/>
      <c r="Z110" s="38"/>
      <c r="AA110" s="38"/>
      <c r="AB110" s="38"/>
      <c r="AC110" s="38"/>
      <c r="AD110" s="38"/>
      <c r="AE110" s="38"/>
    </row>
    <row r="114" s="2" customFormat="1" ht="6.96" customHeight="1">
      <c r="A114" s="38"/>
      <c r="B114" s="68"/>
      <c r="C114" s="69"/>
      <c r="D114" s="69"/>
      <c r="E114" s="69"/>
      <c r="F114" s="69"/>
      <c r="G114" s="69"/>
      <c r="H114" s="69"/>
      <c r="I114" s="69"/>
      <c r="J114" s="69"/>
      <c r="K114" s="69"/>
      <c r="L114" s="63"/>
      <c r="S114" s="38"/>
      <c r="T114" s="38"/>
      <c r="U114" s="38"/>
      <c r="V114" s="38"/>
      <c r="W114" s="38"/>
      <c r="X114" s="38"/>
      <c r="Y114" s="38"/>
      <c r="Z114" s="38"/>
      <c r="AA114" s="38"/>
      <c r="AB114" s="38"/>
      <c r="AC114" s="38"/>
      <c r="AD114" s="38"/>
      <c r="AE114" s="38"/>
    </row>
    <row r="115" s="2" customFormat="1" ht="24.96" customHeight="1">
      <c r="A115" s="38"/>
      <c r="B115" s="39"/>
      <c r="C115" s="23" t="s">
        <v>109</v>
      </c>
      <c r="D115" s="40"/>
      <c r="E115" s="40"/>
      <c r="F115" s="40"/>
      <c r="G115" s="40"/>
      <c r="H115" s="40"/>
      <c r="I115" s="40"/>
      <c r="J115" s="40"/>
      <c r="K115" s="40"/>
      <c r="L115" s="63"/>
      <c r="S115" s="38"/>
      <c r="T115" s="38"/>
      <c r="U115" s="38"/>
      <c r="V115" s="38"/>
      <c r="W115" s="38"/>
      <c r="X115" s="38"/>
      <c r="Y115" s="38"/>
      <c r="Z115" s="38"/>
      <c r="AA115" s="38"/>
      <c r="AB115" s="38"/>
      <c r="AC115" s="38"/>
      <c r="AD115" s="38"/>
      <c r="AE115" s="38"/>
    </row>
    <row r="116" s="2" customFormat="1" ht="6.96" customHeight="1">
      <c r="A116" s="38"/>
      <c r="B116" s="39"/>
      <c r="C116" s="40"/>
      <c r="D116" s="40"/>
      <c r="E116" s="40"/>
      <c r="F116" s="40"/>
      <c r="G116" s="40"/>
      <c r="H116" s="40"/>
      <c r="I116" s="40"/>
      <c r="J116" s="40"/>
      <c r="K116" s="40"/>
      <c r="L116" s="63"/>
      <c r="S116" s="38"/>
      <c r="T116" s="38"/>
      <c r="U116" s="38"/>
      <c r="V116" s="38"/>
      <c r="W116" s="38"/>
      <c r="X116" s="38"/>
      <c r="Y116" s="38"/>
      <c r="Z116" s="38"/>
      <c r="AA116" s="38"/>
      <c r="AB116" s="38"/>
      <c r="AC116" s="38"/>
      <c r="AD116" s="38"/>
      <c r="AE116" s="38"/>
    </row>
    <row r="117" s="2" customFormat="1" ht="12" customHeight="1">
      <c r="A117" s="38"/>
      <c r="B117" s="39"/>
      <c r="C117" s="32" t="s">
        <v>16</v>
      </c>
      <c r="D117" s="40"/>
      <c r="E117" s="40"/>
      <c r="F117" s="40"/>
      <c r="G117" s="40"/>
      <c r="H117" s="40"/>
      <c r="I117" s="40"/>
      <c r="J117" s="40"/>
      <c r="K117" s="40"/>
      <c r="L117" s="63"/>
      <c r="S117" s="38"/>
      <c r="T117" s="38"/>
      <c r="U117" s="38"/>
      <c r="V117" s="38"/>
      <c r="W117" s="38"/>
      <c r="X117" s="38"/>
      <c r="Y117" s="38"/>
      <c r="Z117" s="38"/>
      <c r="AA117" s="38"/>
      <c r="AB117" s="38"/>
      <c r="AC117" s="38"/>
      <c r="AD117" s="38"/>
      <c r="AE117" s="38"/>
    </row>
    <row r="118" s="2" customFormat="1" ht="16.5" customHeight="1">
      <c r="A118" s="38"/>
      <c r="B118" s="39"/>
      <c r="C118" s="40"/>
      <c r="D118" s="40"/>
      <c r="E118" s="170" t="str">
        <f>E7</f>
        <v>ŠKOLNÍ FARMA NA ZEMĚDĚLCE – ČÍNOV A SOUVISEJÍCÍ ČINNOST</v>
      </c>
      <c r="F118" s="32"/>
      <c r="G118" s="32"/>
      <c r="H118" s="32"/>
      <c r="I118" s="40"/>
      <c r="J118" s="40"/>
      <c r="K118" s="40"/>
      <c r="L118" s="63"/>
      <c r="S118" s="38"/>
      <c r="T118" s="38"/>
      <c r="U118" s="38"/>
      <c r="V118" s="38"/>
      <c r="W118" s="38"/>
      <c r="X118" s="38"/>
      <c r="Y118" s="38"/>
      <c r="Z118" s="38"/>
      <c r="AA118" s="38"/>
      <c r="AB118" s="38"/>
      <c r="AC118" s="38"/>
      <c r="AD118" s="38"/>
      <c r="AE118" s="38"/>
    </row>
    <row r="119" s="2" customFormat="1" ht="12" customHeight="1">
      <c r="A119" s="38"/>
      <c r="B119" s="39"/>
      <c r="C119" s="32" t="s">
        <v>89</v>
      </c>
      <c r="D119" s="40"/>
      <c r="E119" s="40"/>
      <c r="F119" s="40"/>
      <c r="G119" s="40"/>
      <c r="H119" s="40"/>
      <c r="I119" s="40"/>
      <c r="J119" s="40"/>
      <c r="K119" s="40"/>
      <c r="L119" s="63"/>
      <c r="S119" s="38"/>
      <c r="T119" s="38"/>
      <c r="U119" s="38"/>
      <c r="V119" s="38"/>
      <c r="W119" s="38"/>
      <c r="X119" s="38"/>
      <c r="Y119" s="38"/>
      <c r="Z119" s="38"/>
      <c r="AA119" s="38"/>
      <c r="AB119" s="38"/>
      <c r="AC119" s="38"/>
      <c r="AD119" s="38"/>
      <c r="AE119" s="38"/>
    </row>
    <row r="120" s="2" customFormat="1" ht="16.5" customHeight="1">
      <c r="A120" s="38"/>
      <c r="B120" s="39"/>
      <c r="C120" s="40"/>
      <c r="D120" s="40"/>
      <c r="E120" s="76" t="str">
        <f>E9</f>
        <v>SO 32 - DBP _ Stáje jalovice</v>
      </c>
      <c r="F120" s="40"/>
      <c r="G120" s="40"/>
      <c r="H120" s="40"/>
      <c r="I120" s="40"/>
      <c r="J120" s="40"/>
      <c r="K120" s="40"/>
      <c r="L120" s="63"/>
      <c r="S120" s="38"/>
      <c r="T120" s="38"/>
      <c r="U120" s="38"/>
      <c r="V120" s="38"/>
      <c r="W120" s="38"/>
      <c r="X120" s="38"/>
      <c r="Y120" s="38"/>
      <c r="Z120" s="38"/>
      <c r="AA120" s="38"/>
      <c r="AB120" s="38"/>
      <c r="AC120" s="38"/>
      <c r="AD120" s="38"/>
      <c r="AE120" s="38"/>
    </row>
    <row r="121" s="2" customFormat="1" ht="6.96" customHeight="1">
      <c r="A121" s="38"/>
      <c r="B121" s="39"/>
      <c r="C121" s="40"/>
      <c r="D121" s="40"/>
      <c r="E121" s="40"/>
      <c r="F121" s="40"/>
      <c r="G121" s="40"/>
      <c r="H121" s="40"/>
      <c r="I121" s="40"/>
      <c r="J121" s="40"/>
      <c r="K121" s="40"/>
      <c r="L121" s="63"/>
      <c r="S121" s="38"/>
      <c r="T121" s="38"/>
      <c r="U121" s="38"/>
      <c r="V121" s="38"/>
      <c r="W121" s="38"/>
      <c r="X121" s="38"/>
      <c r="Y121" s="38"/>
      <c r="Z121" s="38"/>
      <c r="AA121" s="38"/>
      <c r="AB121" s="38"/>
      <c r="AC121" s="38"/>
      <c r="AD121" s="38"/>
      <c r="AE121" s="38"/>
    </row>
    <row r="122" s="2" customFormat="1" ht="12" customHeight="1">
      <c r="A122" s="38"/>
      <c r="B122" s="39"/>
      <c r="C122" s="32" t="s">
        <v>20</v>
      </c>
      <c r="D122" s="40"/>
      <c r="E122" s="40"/>
      <c r="F122" s="27" t="str">
        <f>F12</f>
        <v xml:space="preserve"> </v>
      </c>
      <c r="G122" s="40"/>
      <c r="H122" s="40"/>
      <c r="I122" s="32" t="s">
        <v>22</v>
      </c>
      <c r="J122" s="79" t="str">
        <f>IF(J12="","",J12)</f>
        <v>22. 7. 2022</v>
      </c>
      <c r="K122" s="40"/>
      <c r="L122" s="63"/>
      <c r="S122" s="38"/>
      <c r="T122" s="38"/>
      <c r="U122" s="38"/>
      <c r="V122" s="38"/>
      <c r="W122" s="38"/>
      <c r="X122" s="38"/>
      <c r="Y122" s="38"/>
      <c r="Z122" s="38"/>
      <c r="AA122" s="38"/>
      <c r="AB122" s="38"/>
      <c r="AC122" s="38"/>
      <c r="AD122" s="38"/>
      <c r="AE122" s="38"/>
    </row>
    <row r="123" s="2" customFormat="1" ht="6.96" customHeight="1">
      <c r="A123" s="38"/>
      <c r="B123" s="39"/>
      <c r="C123" s="40"/>
      <c r="D123" s="40"/>
      <c r="E123" s="40"/>
      <c r="F123" s="40"/>
      <c r="G123" s="40"/>
      <c r="H123" s="40"/>
      <c r="I123" s="40"/>
      <c r="J123" s="40"/>
      <c r="K123" s="40"/>
      <c r="L123" s="63"/>
      <c r="S123" s="38"/>
      <c r="T123" s="38"/>
      <c r="U123" s="38"/>
      <c r="V123" s="38"/>
      <c r="W123" s="38"/>
      <c r="X123" s="38"/>
      <c r="Y123" s="38"/>
      <c r="Z123" s="38"/>
      <c r="AA123" s="38"/>
      <c r="AB123" s="38"/>
      <c r="AC123" s="38"/>
      <c r="AD123" s="38"/>
      <c r="AE123" s="38"/>
    </row>
    <row r="124" s="2" customFormat="1" ht="15.15" customHeight="1">
      <c r="A124" s="38"/>
      <c r="B124" s="39"/>
      <c r="C124" s="32" t="s">
        <v>24</v>
      </c>
      <c r="D124" s="40"/>
      <c r="E124" s="40"/>
      <c r="F124" s="27" t="str">
        <f>E15</f>
        <v>STŘEDNÍ ŠKOLA ZEMĚDĚLSKÁ A POTRAVINÁŘSKÁ</v>
      </c>
      <c r="G124" s="40"/>
      <c r="H124" s="40"/>
      <c r="I124" s="32" t="s">
        <v>30</v>
      </c>
      <c r="J124" s="36" t="str">
        <f>E21</f>
        <v>KANIA a.s.</v>
      </c>
      <c r="K124" s="40"/>
      <c r="L124" s="63"/>
      <c r="S124" s="38"/>
      <c r="T124" s="38"/>
      <c r="U124" s="38"/>
      <c r="V124" s="38"/>
      <c r="W124" s="38"/>
      <c r="X124" s="38"/>
      <c r="Y124" s="38"/>
      <c r="Z124" s="38"/>
      <c r="AA124" s="38"/>
      <c r="AB124" s="38"/>
      <c r="AC124" s="38"/>
      <c r="AD124" s="38"/>
      <c r="AE124" s="38"/>
    </row>
    <row r="125" s="2" customFormat="1" ht="15.15" customHeight="1">
      <c r="A125" s="38"/>
      <c r="B125" s="39"/>
      <c r="C125" s="32" t="s">
        <v>28</v>
      </c>
      <c r="D125" s="40"/>
      <c r="E125" s="40"/>
      <c r="F125" s="27" t="str">
        <f>IF(E18="","",E18)</f>
        <v>Vyplň údaj</v>
      </c>
      <c r="G125" s="40"/>
      <c r="H125" s="40"/>
      <c r="I125" s="32" t="s">
        <v>33</v>
      </c>
      <c r="J125" s="36" t="str">
        <f>E24</f>
        <v xml:space="preserve"> </v>
      </c>
      <c r="K125" s="40"/>
      <c r="L125" s="63"/>
      <c r="S125" s="38"/>
      <c r="T125" s="38"/>
      <c r="U125" s="38"/>
      <c r="V125" s="38"/>
      <c r="W125" s="38"/>
      <c r="X125" s="38"/>
      <c r="Y125" s="38"/>
      <c r="Z125" s="38"/>
      <c r="AA125" s="38"/>
      <c r="AB125" s="38"/>
      <c r="AC125" s="38"/>
      <c r="AD125" s="38"/>
      <c r="AE125" s="38"/>
    </row>
    <row r="126" s="2" customFormat="1" ht="10.32" customHeight="1">
      <c r="A126" s="38"/>
      <c r="B126" s="39"/>
      <c r="C126" s="40"/>
      <c r="D126" s="40"/>
      <c r="E126" s="40"/>
      <c r="F126" s="40"/>
      <c r="G126" s="40"/>
      <c r="H126" s="40"/>
      <c r="I126" s="40"/>
      <c r="J126" s="40"/>
      <c r="K126" s="40"/>
      <c r="L126" s="63"/>
      <c r="S126" s="38"/>
      <c r="T126" s="38"/>
      <c r="U126" s="38"/>
      <c r="V126" s="38"/>
      <c r="W126" s="38"/>
      <c r="X126" s="38"/>
      <c r="Y126" s="38"/>
      <c r="Z126" s="38"/>
      <c r="AA126" s="38"/>
      <c r="AB126" s="38"/>
      <c r="AC126" s="38"/>
      <c r="AD126" s="38"/>
      <c r="AE126" s="38"/>
    </row>
    <row r="127" s="11" customFormat="1" ht="29.28" customHeight="1">
      <c r="A127" s="187"/>
      <c r="B127" s="188"/>
      <c r="C127" s="189" t="s">
        <v>110</v>
      </c>
      <c r="D127" s="190" t="s">
        <v>61</v>
      </c>
      <c r="E127" s="190" t="s">
        <v>57</v>
      </c>
      <c r="F127" s="190" t="s">
        <v>58</v>
      </c>
      <c r="G127" s="190" t="s">
        <v>111</v>
      </c>
      <c r="H127" s="190" t="s">
        <v>112</v>
      </c>
      <c r="I127" s="190" t="s">
        <v>113</v>
      </c>
      <c r="J127" s="190" t="s">
        <v>94</v>
      </c>
      <c r="K127" s="191" t="s">
        <v>114</v>
      </c>
      <c r="L127" s="192"/>
      <c r="M127" s="100" t="s">
        <v>1</v>
      </c>
      <c r="N127" s="101" t="s">
        <v>40</v>
      </c>
      <c r="O127" s="101" t="s">
        <v>115</v>
      </c>
      <c r="P127" s="101" t="s">
        <v>116</v>
      </c>
      <c r="Q127" s="101" t="s">
        <v>117</v>
      </c>
      <c r="R127" s="101" t="s">
        <v>118</v>
      </c>
      <c r="S127" s="101" t="s">
        <v>119</v>
      </c>
      <c r="T127" s="102" t="s">
        <v>120</v>
      </c>
      <c r="U127" s="187"/>
      <c r="V127" s="187"/>
      <c r="W127" s="187"/>
      <c r="X127" s="187"/>
      <c r="Y127" s="187"/>
      <c r="Z127" s="187"/>
      <c r="AA127" s="187"/>
      <c r="AB127" s="187"/>
      <c r="AC127" s="187"/>
      <c r="AD127" s="187"/>
      <c r="AE127" s="187"/>
    </row>
    <row r="128" s="2" customFormat="1" ht="22.8" customHeight="1">
      <c r="A128" s="38"/>
      <c r="B128" s="39"/>
      <c r="C128" s="107" t="s">
        <v>121</v>
      </c>
      <c r="D128" s="40"/>
      <c r="E128" s="40"/>
      <c r="F128" s="40"/>
      <c r="G128" s="40"/>
      <c r="H128" s="40"/>
      <c r="I128" s="40"/>
      <c r="J128" s="193">
        <f>BK128</f>
        <v>0</v>
      </c>
      <c r="K128" s="40"/>
      <c r="L128" s="44"/>
      <c r="M128" s="103"/>
      <c r="N128" s="194"/>
      <c r="O128" s="104"/>
      <c r="P128" s="195">
        <f>P129+P186</f>
        <v>0</v>
      </c>
      <c r="Q128" s="104"/>
      <c r="R128" s="195">
        <f>R129+R186</f>
        <v>1304.729</v>
      </c>
      <c r="S128" s="104"/>
      <c r="T128" s="196">
        <f>T129+T186</f>
        <v>3148.7194500000005</v>
      </c>
      <c r="U128" s="38"/>
      <c r="V128" s="38"/>
      <c r="W128" s="38"/>
      <c r="X128" s="38"/>
      <c r="Y128" s="38"/>
      <c r="Z128" s="38"/>
      <c r="AA128" s="38"/>
      <c r="AB128" s="38"/>
      <c r="AC128" s="38"/>
      <c r="AD128" s="38"/>
      <c r="AE128" s="38"/>
      <c r="AT128" s="17" t="s">
        <v>75</v>
      </c>
      <c r="AU128" s="17" t="s">
        <v>96</v>
      </c>
      <c r="BK128" s="197">
        <f>BK129+BK186</f>
        <v>0</v>
      </c>
    </row>
    <row r="129" s="12" customFormat="1" ht="25.92" customHeight="1">
      <c r="A129" s="12"/>
      <c r="B129" s="198"/>
      <c r="C129" s="199"/>
      <c r="D129" s="200" t="s">
        <v>75</v>
      </c>
      <c r="E129" s="201" t="s">
        <v>122</v>
      </c>
      <c r="F129" s="201" t="s">
        <v>123</v>
      </c>
      <c r="G129" s="199"/>
      <c r="H129" s="199"/>
      <c r="I129" s="202"/>
      <c r="J129" s="203">
        <f>BK129</f>
        <v>0</v>
      </c>
      <c r="K129" s="199"/>
      <c r="L129" s="204"/>
      <c r="M129" s="205"/>
      <c r="N129" s="206"/>
      <c r="O129" s="206"/>
      <c r="P129" s="207">
        <f>P130+P145+P150+P159+P175</f>
        <v>0</v>
      </c>
      <c r="Q129" s="206"/>
      <c r="R129" s="207">
        <f>R130+R145+R150+R159+R175</f>
        <v>1304.729</v>
      </c>
      <c r="S129" s="206"/>
      <c r="T129" s="208">
        <f>T130+T145+T150+T159+T175</f>
        <v>3148.7194500000005</v>
      </c>
      <c r="U129" s="12"/>
      <c r="V129" s="12"/>
      <c r="W129" s="12"/>
      <c r="X129" s="12"/>
      <c r="Y129" s="12"/>
      <c r="Z129" s="12"/>
      <c r="AA129" s="12"/>
      <c r="AB129" s="12"/>
      <c r="AC129" s="12"/>
      <c r="AD129" s="12"/>
      <c r="AE129" s="12"/>
      <c r="AR129" s="209" t="s">
        <v>84</v>
      </c>
      <c r="AT129" s="210" t="s">
        <v>75</v>
      </c>
      <c r="AU129" s="210" t="s">
        <v>76</v>
      </c>
      <c r="AY129" s="209" t="s">
        <v>124</v>
      </c>
      <c r="BK129" s="211">
        <f>BK130+BK145+BK150+BK159+BK175</f>
        <v>0</v>
      </c>
    </row>
    <row r="130" s="12" customFormat="1" ht="22.8" customHeight="1">
      <c r="A130" s="12"/>
      <c r="B130" s="198"/>
      <c r="C130" s="199"/>
      <c r="D130" s="200" t="s">
        <v>75</v>
      </c>
      <c r="E130" s="212" t="s">
        <v>84</v>
      </c>
      <c r="F130" s="212" t="s">
        <v>125</v>
      </c>
      <c r="G130" s="199"/>
      <c r="H130" s="199"/>
      <c r="I130" s="202"/>
      <c r="J130" s="213">
        <f>BK130</f>
        <v>0</v>
      </c>
      <c r="K130" s="199"/>
      <c r="L130" s="204"/>
      <c r="M130" s="205"/>
      <c r="N130" s="206"/>
      <c r="O130" s="206"/>
      <c r="P130" s="207">
        <f>SUM(P131:P144)</f>
        <v>0</v>
      </c>
      <c r="Q130" s="206"/>
      <c r="R130" s="207">
        <f>SUM(R131:R144)</f>
        <v>1304.729</v>
      </c>
      <c r="S130" s="206"/>
      <c r="T130" s="208">
        <f>SUM(T131:T144)</f>
        <v>139.00024999999999</v>
      </c>
      <c r="U130" s="12"/>
      <c r="V130" s="12"/>
      <c r="W130" s="12"/>
      <c r="X130" s="12"/>
      <c r="Y130" s="12"/>
      <c r="Z130" s="12"/>
      <c r="AA130" s="12"/>
      <c r="AB130" s="12"/>
      <c r="AC130" s="12"/>
      <c r="AD130" s="12"/>
      <c r="AE130" s="12"/>
      <c r="AR130" s="209" t="s">
        <v>84</v>
      </c>
      <c r="AT130" s="210" t="s">
        <v>75</v>
      </c>
      <c r="AU130" s="210" t="s">
        <v>84</v>
      </c>
      <c r="AY130" s="209" t="s">
        <v>124</v>
      </c>
      <c r="BK130" s="211">
        <f>SUM(BK131:BK144)</f>
        <v>0</v>
      </c>
    </row>
    <row r="131" s="2" customFormat="1" ht="16.5" customHeight="1">
      <c r="A131" s="38"/>
      <c r="B131" s="39"/>
      <c r="C131" s="214" t="s">
        <v>84</v>
      </c>
      <c r="D131" s="214" t="s">
        <v>126</v>
      </c>
      <c r="E131" s="215" t="s">
        <v>127</v>
      </c>
      <c r="F131" s="216" t="s">
        <v>128</v>
      </c>
      <c r="G131" s="217" t="s">
        <v>129</v>
      </c>
      <c r="H131" s="218">
        <v>391.55000000000001</v>
      </c>
      <c r="I131" s="219"/>
      <c r="J131" s="220">
        <f>ROUND(I131*H131,2)</f>
        <v>0</v>
      </c>
      <c r="K131" s="216" t="s">
        <v>130</v>
      </c>
      <c r="L131" s="44"/>
      <c r="M131" s="221" t="s">
        <v>1</v>
      </c>
      <c r="N131" s="222" t="s">
        <v>41</v>
      </c>
      <c r="O131" s="91"/>
      <c r="P131" s="223">
        <f>O131*H131</f>
        <v>0</v>
      </c>
      <c r="Q131" s="223">
        <v>0</v>
      </c>
      <c r="R131" s="223">
        <f>Q131*H131</f>
        <v>0</v>
      </c>
      <c r="S131" s="223">
        <v>0.35499999999999998</v>
      </c>
      <c r="T131" s="224">
        <f>S131*H131</f>
        <v>139.00024999999999</v>
      </c>
      <c r="U131" s="38"/>
      <c r="V131" s="38"/>
      <c r="W131" s="38"/>
      <c r="X131" s="38"/>
      <c r="Y131" s="38"/>
      <c r="Z131" s="38"/>
      <c r="AA131" s="38"/>
      <c r="AB131" s="38"/>
      <c r="AC131" s="38"/>
      <c r="AD131" s="38"/>
      <c r="AE131" s="38"/>
      <c r="AR131" s="225" t="s">
        <v>131</v>
      </c>
      <c r="AT131" s="225" t="s">
        <v>126</v>
      </c>
      <c r="AU131" s="225" t="s">
        <v>87</v>
      </c>
      <c r="AY131" s="17" t="s">
        <v>124</v>
      </c>
      <c r="BE131" s="226">
        <f>IF(N131="základní",J131,0)</f>
        <v>0</v>
      </c>
      <c r="BF131" s="226">
        <f>IF(N131="snížená",J131,0)</f>
        <v>0</v>
      </c>
      <c r="BG131" s="226">
        <f>IF(N131="zákl. přenesená",J131,0)</f>
        <v>0</v>
      </c>
      <c r="BH131" s="226">
        <f>IF(N131="sníž. přenesená",J131,0)</f>
        <v>0</v>
      </c>
      <c r="BI131" s="226">
        <f>IF(N131="nulová",J131,0)</f>
        <v>0</v>
      </c>
      <c r="BJ131" s="17" t="s">
        <v>84</v>
      </c>
      <c r="BK131" s="226">
        <f>ROUND(I131*H131,2)</f>
        <v>0</v>
      </c>
      <c r="BL131" s="17" t="s">
        <v>131</v>
      </c>
      <c r="BM131" s="225" t="s">
        <v>132</v>
      </c>
    </row>
    <row r="132" s="13" customFormat="1">
      <c r="A132" s="13"/>
      <c r="B132" s="227"/>
      <c r="C132" s="228"/>
      <c r="D132" s="229" t="s">
        <v>133</v>
      </c>
      <c r="E132" s="230" t="s">
        <v>1</v>
      </c>
      <c r="F132" s="231" t="s">
        <v>134</v>
      </c>
      <c r="G132" s="228"/>
      <c r="H132" s="232">
        <v>391.55000000000001</v>
      </c>
      <c r="I132" s="233"/>
      <c r="J132" s="228"/>
      <c r="K132" s="228"/>
      <c r="L132" s="234"/>
      <c r="M132" s="235"/>
      <c r="N132" s="236"/>
      <c r="O132" s="236"/>
      <c r="P132" s="236"/>
      <c r="Q132" s="236"/>
      <c r="R132" s="236"/>
      <c r="S132" s="236"/>
      <c r="T132" s="237"/>
      <c r="U132" s="13"/>
      <c r="V132" s="13"/>
      <c r="W132" s="13"/>
      <c r="X132" s="13"/>
      <c r="Y132" s="13"/>
      <c r="Z132" s="13"/>
      <c r="AA132" s="13"/>
      <c r="AB132" s="13"/>
      <c r="AC132" s="13"/>
      <c r="AD132" s="13"/>
      <c r="AE132" s="13"/>
      <c r="AT132" s="238" t="s">
        <v>133</v>
      </c>
      <c r="AU132" s="238" t="s">
        <v>87</v>
      </c>
      <c r="AV132" s="13" t="s">
        <v>87</v>
      </c>
      <c r="AW132" s="13" t="s">
        <v>32</v>
      </c>
      <c r="AX132" s="13" t="s">
        <v>76</v>
      </c>
      <c r="AY132" s="238" t="s">
        <v>124</v>
      </c>
    </row>
    <row r="133" s="14" customFormat="1">
      <c r="A133" s="14"/>
      <c r="B133" s="239"/>
      <c r="C133" s="240"/>
      <c r="D133" s="229" t="s">
        <v>133</v>
      </c>
      <c r="E133" s="241" t="s">
        <v>1</v>
      </c>
      <c r="F133" s="242" t="s">
        <v>135</v>
      </c>
      <c r="G133" s="240"/>
      <c r="H133" s="243">
        <v>391.55000000000001</v>
      </c>
      <c r="I133" s="244"/>
      <c r="J133" s="240"/>
      <c r="K133" s="240"/>
      <c r="L133" s="245"/>
      <c r="M133" s="246"/>
      <c r="N133" s="247"/>
      <c r="O133" s="247"/>
      <c r="P133" s="247"/>
      <c r="Q133" s="247"/>
      <c r="R133" s="247"/>
      <c r="S133" s="247"/>
      <c r="T133" s="248"/>
      <c r="U133" s="14"/>
      <c r="V133" s="14"/>
      <c r="W133" s="14"/>
      <c r="X133" s="14"/>
      <c r="Y133" s="14"/>
      <c r="Z133" s="14"/>
      <c r="AA133" s="14"/>
      <c r="AB133" s="14"/>
      <c r="AC133" s="14"/>
      <c r="AD133" s="14"/>
      <c r="AE133" s="14"/>
      <c r="AT133" s="249" t="s">
        <v>133</v>
      </c>
      <c r="AU133" s="249" t="s">
        <v>87</v>
      </c>
      <c r="AV133" s="14" t="s">
        <v>131</v>
      </c>
      <c r="AW133" s="14" t="s">
        <v>32</v>
      </c>
      <c r="AX133" s="14" t="s">
        <v>84</v>
      </c>
      <c r="AY133" s="249" t="s">
        <v>124</v>
      </c>
    </row>
    <row r="134" s="2" customFormat="1" ht="16.5" customHeight="1">
      <c r="A134" s="38"/>
      <c r="B134" s="39"/>
      <c r="C134" s="214" t="s">
        <v>87</v>
      </c>
      <c r="D134" s="214" t="s">
        <v>126</v>
      </c>
      <c r="E134" s="215" t="s">
        <v>136</v>
      </c>
      <c r="F134" s="216" t="s">
        <v>137</v>
      </c>
      <c r="G134" s="217" t="s">
        <v>138</v>
      </c>
      <c r="H134" s="218">
        <v>705.25900000000001</v>
      </c>
      <c r="I134" s="219"/>
      <c r="J134" s="220">
        <f>ROUND(I134*H134,2)</f>
        <v>0</v>
      </c>
      <c r="K134" s="216" t="s">
        <v>130</v>
      </c>
      <c r="L134" s="44"/>
      <c r="M134" s="221" t="s">
        <v>1</v>
      </c>
      <c r="N134" s="222" t="s">
        <v>41</v>
      </c>
      <c r="O134" s="91"/>
      <c r="P134" s="223">
        <f>O134*H134</f>
        <v>0</v>
      </c>
      <c r="Q134" s="223">
        <v>0</v>
      </c>
      <c r="R134" s="223">
        <f>Q134*H134</f>
        <v>0</v>
      </c>
      <c r="S134" s="223">
        <v>0</v>
      </c>
      <c r="T134" s="224">
        <f>S134*H134</f>
        <v>0</v>
      </c>
      <c r="U134" s="38"/>
      <c r="V134" s="38"/>
      <c r="W134" s="38"/>
      <c r="X134" s="38"/>
      <c r="Y134" s="38"/>
      <c r="Z134" s="38"/>
      <c r="AA134" s="38"/>
      <c r="AB134" s="38"/>
      <c r="AC134" s="38"/>
      <c r="AD134" s="38"/>
      <c r="AE134" s="38"/>
      <c r="AR134" s="225" t="s">
        <v>131</v>
      </c>
      <c r="AT134" s="225" t="s">
        <v>126</v>
      </c>
      <c r="AU134" s="225" t="s">
        <v>87</v>
      </c>
      <c r="AY134" s="17" t="s">
        <v>124</v>
      </c>
      <c r="BE134" s="226">
        <f>IF(N134="základní",J134,0)</f>
        <v>0</v>
      </c>
      <c r="BF134" s="226">
        <f>IF(N134="snížená",J134,0)</f>
        <v>0</v>
      </c>
      <c r="BG134" s="226">
        <f>IF(N134="zákl. přenesená",J134,0)</f>
        <v>0</v>
      </c>
      <c r="BH134" s="226">
        <f>IF(N134="sníž. přenesená",J134,0)</f>
        <v>0</v>
      </c>
      <c r="BI134" s="226">
        <f>IF(N134="nulová",J134,0)</f>
        <v>0</v>
      </c>
      <c r="BJ134" s="17" t="s">
        <v>84</v>
      </c>
      <c r="BK134" s="226">
        <f>ROUND(I134*H134,2)</f>
        <v>0</v>
      </c>
      <c r="BL134" s="17" t="s">
        <v>131</v>
      </c>
      <c r="BM134" s="225" t="s">
        <v>139</v>
      </c>
    </row>
    <row r="135" s="13" customFormat="1">
      <c r="A135" s="13"/>
      <c r="B135" s="227"/>
      <c r="C135" s="228"/>
      <c r="D135" s="229" t="s">
        <v>133</v>
      </c>
      <c r="E135" s="230" t="s">
        <v>1</v>
      </c>
      <c r="F135" s="231" t="s">
        <v>140</v>
      </c>
      <c r="G135" s="228"/>
      <c r="H135" s="232">
        <v>462</v>
      </c>
      <c r="I135" s="233"/>
      <c r="J135" s="228"/>
      <c r="K135" s="228"/>
      <c r="L135" s="234"/>
      <c r="M135" s="235"/>
      <c r="N135" s="236"/>
      <c r="O135" s="236"/>
      <c r="P135" s="236"/>
      <c r="Q135" s="236"/>
      <c r="R135" s="236"/>
      <c r="S135" s="236"/>
      <c r="T135" s="237"/>
      <c r="U135" s="13"/>
      <c r="V135" s="13"/>
      <c r="W135" s="13"/>
      <c r="X135" s="13"/>
      <c r="Y135" s="13"/>
      <c r="Z135" s="13"/>
      <c r="AA135" s="13"/>
      <c r="AB135" s="13"/>
      <c r="AC135" s="13"/>
      <c r="AD135" s="13"/>
      <c r="AE135" s="13"/>
      <c r="AT135" s="238" t="s">
        <v>133</v>
      </c>
      <c r="AU135" s="238" t="s">
        <v>87</v>
      </c>
      <c r="AV135" s="13" t="s">
        <v>87</v>
      </c>
      <c r="AW135" s="13" t="s">
        <v>32</v>
      </c>
      <c r="AX135" s="13" t="s">
        <v>76</v>
      </c>
      <c r="AY135" s="238" t="s">
        <v>124</v>
      </c>
    </row>
    <row r="136" s="13" customFormat="1">
      <c r="A136" s="13"/>
      <c r="B136" s="227"/>
      <c r="C136" s="228"/>
      <c r="D136" s="229" t="s">
        <v>133</v>
      </c>
      <c r="E136" s="230" t="s">
        <v>1</v>
      </c>
      <c r="F136" s="231" t="s">
        <v>141</v>
      </c>
      <c r="G136" s="228"/>
      <c r="H136" s="232">
        <v>243.25899999999999</v>
      </c>
      <c r="I136" s="233"/>
      <c r="J136" s="228"/>
      <c r="K136" s="228"/>
      <c r="L136" s="234"/>
      <c r="M136" s="235"/>
      <c r="N136" s="236"/>
      <c r="O136" s="236"/>
      <c r="P136" s="236"/>
      <c r="Q136" s="236"/>
      <c r="R136" s="236"/>
      <c r="S136" s="236"/>
      <c r="T136" s="237"/>
      <c r="U136" s="13"/>
      <c r="V136" s="13"/>
      <c r="W136" s="13"/>
      <c r="X136" s="13"/>
      <c r="Y136" s="13"/>
      <c r="Z136" s="13"/>
      <c r="AA136" s="13"/>
      <c r="AB136" s="13"/>
      <c r="AC136" s="13"/>
      <c r="AD136" s="13"/>
      <c r="AE136" s="13"/>
      <c r="AT136" s="238" t="s">
        <v>133</v>
      </c>
      <c r="AU136" s="238" t="s">
        <v>87</v>
      </c>
      <c r="AV136" s="13" t="s">
        <v>87</v>
      </c>
      <c r="AW136" s="13" t="s">
        <v>32</v>
      </c>
      <c r="AX136" s="13" t="s">
        <v>76</v>
      </c>
      <c r="AY136" s="238" t="s">
        <v>124</v>
      </c>
    </row>
    <row r="137" s="14" customFormat="1">
      <c r="A137" s="14"/>
      <c r="B137" s="239"/>
      <c r="C137" s="240"/>
      <c r="D137" s="229" t="s">
        <v>133</v>
      </c>
      <c r="E137" s="241" t="s">
        <v>1</v>
      </c>
      <c r="F137" s="242" t="s">
        <v>135</v>
      </c>
      <c r="G137" s="240"/>
      <c r="H137" s="243">
        <v>705.25900000000001</v>
      </c>
      <c r="I137" s="244"/>
      <c r="J137" s="240"/>
      <c r="K137" s="240"/>
      <c r="L137" s="245"/>
      <c r="M137" s="246"/>
      <c r="N137" s="247"/>
      <c r="O137" s="247"/>
      <c r="P137" s="247"/>
      <c r="Q137" s="247"/>
      <c r="R137" s="247"/>
      <c r="S137" s="247"/>
      <c r="T137" s="248"/>
      <c r="U137" s="14"/>
      <c r="V137" s="14"/>
      <c r="W137" s="14"/>
      <c r="X137" s="14"/>
      <c r="Y137" s="14"/>
      <c r="Z137" s="14"/>
      <c r="AA137" s="14"/>
      <c r="AB137" s="14"/>
      <c r="AC137" s="14"/>
      <c r="AD137" s="14"/>
      <c r="AE137" s="14"/>
      <c r="AT137" s="249" t="s">
        <v>133</v>
      </c>
      <c r="AU137" s="249" t="s">
        <v>87</v>
      </c>
      <c r="AV137" s="14" t="s">
        <v>131</v>
      </c>
      <c r="AW137" s="14" t="s">
        <v>32</v>
      </c>
      <c r="AX137" s="14" t="s">
        <v>84</v>
      </c>
      <c r="AY137" s="249" t="s">
        <v>124</v>
      </c>
    </row>
    <row r="138" s="2" customFormat="1" ht="16.5" customHeight="1">
      <c r="A138" s="38"/>
      <c r="B138" s="39"/>
      <c r="C138" s="250" t="s">
        <v>142</v>
      </c>
      <c r="D138" s="250" t="s">
        <v>143</v>
      </c>
      <c r="E138" s="251" t="s">
        <v>144</v>
      </c>
      <c r="F138" s="252" t="s">
        <v>145</v>
      </c>
      <c r="G138" s="253" t="s">
        <v>146</v>
      </c>
      <c r="H138" s="254">
        <v>1304.729</v>
      </c>
      <c r="I138" s="255"/>
      <c r="J138" s="256">
        <f>ROUND(I138*H138,2)</f>
        <v>0</v>
      </c>
      <c r="K138" s="252" t="s">
        <v>147</v>
      </c>
      <c r="L138" s="257"/>
      <c r="M138" s="258" t="s">
        <v>1</v>
      </c>
      <c r="N138" s="259" t="s">
        <v>41</v>
      </c>
      <c r="O138" s="91"/>
      <c r="P138" s="223">
        <f>O138*H138</f>
        <v>0</v>
      </c>
      <c r="Q138" s="223">
        <v>1</v>
      </c>
      <c r="R138" s="223">
        <f>Q138*H138</f>
        <v>1304.729</v>
      </c>
      <c r="S138" s="223">
        <v>0</v>
      </c>
      <c r="T138" s="224">
        <f>S138*H138</f>
        <v>0</v>
      </c>
      <c r="U138" s="38"/>
      <c r="V138" s="38"/>
      <c r="W138" s="38"/>
      <c r="X138" s="38"/>
      <c r="Y138" s="38"/>
      <c r="Z138" s="38"/>
      <c r="AA138" s="38"/>
      <c r="AB138" s="38"/>
      <c r="AC138" s="38"/>
      <c r="AD138" s="38"/>
      <c r="AE138" s="38"/>
      <c r="AR138" s="225" t="s">
        <v>148</v>
      </c>
      <c r="AT138" s="225" t="s">
        <v>143</v>
      </c>
      <c r="AU138" s="225" t="s">
        <v>87</v>
      </c>
      <c r="AY138" s="17" t="s">
        <v>124</v>
      </c>
      <c r="BE138" s="226">
        <f>IF(N138="základní",J138,0)</f>
        <v>0</v>
      </c>
      <c r="BF138" s="226">
        <f>IF(N138="snížená",J138,0)</f>
        <v>0</v>
      </c>
      <c r="BG138" s="226">
        <f>IF(N138="zákl. přenesená",J138,0)</f>
        <v>0</v>
      </c>
      <c r="BH138" s="226">
        <f>IF(N138="sníž. přenesená",J138,0)</f>
        <v>0</v>
      </c>
      <c r="BI138" s="226">
        <f>IF(N138="nulová",J138,0)</f>
        <v>0</v>
      </c>
      <c r="BJ138" s="17" t="s">
        <v>84</v>
      </c>
      <c r="BK138" s="226">
        <f>ROUND(I138*H138,2)</f>
        <v>0</v>
      </c>
      <c r="BL138" s="17" t="s">
        <v>131</v>
      </c>
      <c r="BM138" s="225" t="s">
        <v>149</v>
      </c>
    </row>
    <row r="139" s="2" customFormat="1">
      <c r="A139" s="38"/>
      <c r="B139" s="39"/>
      <c r="C139" s="40"/>
      <c r="D139" s="229" t="s">
        <v>150</v>
      </c>
      <c r="E139" s="40"/>
      <c r="F139" s="260" t="s">
        <v>151</v>
      </c>
      <c r="G139" s="40"/>
      <c r="H139" s="40"/>
      <c r="I139" s="261"/>
      <c r="J139" s="40"/>
      <c r="K139" s="40"/>
      <c r="L139" s="44"/>
      <c r="M139" s="262"/>
      <c r="N139" s="263"/>
      <c r="O139" s="91"/>
      <c r="P139" s="91"/>
      <c r="Q139" s="91"/>
      <c r="R139" s="91"/>
      <c r="S139" s="91"/>
      <c r="T139" s="92"/>
      <c r="U139" s="38"/>
      <c r="V139" s="38"/>
      <c r="W139" s="38"/>
      <c r="X139" s="38"/>
      <c r="Y139" s="38"/>
      <c r="Z139" s="38"/>
      <c r="AA139" s="38"/>
      <c r="AB139" s="38"/>
      <c r="AC139" s="38"/>
      <c r="AD139" s="38"/>
      <c r="AE139" s="38"/>
      <c r="AT139" s="17" t="s">
        <v>150</v>
      </c>
      <c r="AU139" s="17" t="s">
        <v>87</v>
      </c>
    </row>
    <row r="140" s="13" customFormat="1">
      <c r="A140" s="13"/>
      <c r="B140" s="227"/>
      <c r="C140" s="228"/>
      <c r="D140" s="229" t="s">
        <v>133</v>
      </c>
      <c r="E140" s="228"/>
      <c r="F140" s="231" t="s">
        <v>152</v>
      </c>
      <c r="G140" s="228"/>
      <c r="H140" s="232">
        <v>1304.729</v>
      </c>
      <c r="I140" s="233"/>
      <c r="J140" s="228"/>
      <c r="K140" s="228"/>
      <c r="L140" s="234"/>
      <c r="M140" s="235"/>
      <c r="N140" s="236"/>
      <c r="O140" s="236"/>
      <c r="P140" s="236"/>
      <c r="Q140" s="236"/>
      <c r="R140" s="236"/>
      <c r="S140" s="236"/>
      <c r="T140" s="237"/>
      <c r="U140" s="13"/>
      <c r="V140" s="13"/>
      <c r="W140" s="13"/>
      <c r="X140" s="13"/>
      <c r="Y140" s="13"/>
      <c r="Z140" s="13"/>
      <c r="AA140" s="13"/>
      <c r="AB140" s="13"/>
      <c r="AC140" s="13"/>
      <c r="AD140" s="13"/>
      <c r="AE140" s="13"/>
      <c r="AT140" s="238" t="s">
        <v>133</v>
      </c>
      <c r="AU140" s="238" t="s">
        <v>87</v>
      </c>
      <c r="AV140" s="13" t="s">
        <v>87</v>
      </c>
      <c r="AW140" s="13" t="s">
        <v>4</v>
      </c>
      <c r="AX140" s="13" t="s">
        <v>84</v>
      </c>
      <c r="AY140" s="238" t="s">
        <v>124</v>
      </c>
    </row>
    <row r="141" s="2" customFormat="1" ht="21.75" customHeight="1">
      <c r="A141" s="38"/>
      <c r="B141" s="39"/>
      <c r="C141" s="214" t="s">
        <v>131</v>
      </c>
      <c r="D141" s="214" t="s">
        <v>126</v>
      </c>
      <c r="E141" s="215" t="s">
        <v>153</v>
      </c>
      <c r="F141" s="216" t="s">
        <v>154</v>
      </c>
      <c r="G141" s="217" t="s">
        <v>129</v>
      </c>
      <c r="H141" s="218">
        <v>1891.55</v>
      </c>
      <c r="I141" s="219"/>
      <c r="J141" s="220">
        <f>ROUND(I141*H141,2)</f>
        <v>0</v>
      </c>
      <c r="K141" s="216" t="s">
        <v>130</v>
      </c>
      <c r="L141" s="44"/>
      <c r="M141" s="221" t="s">
        <v>1</v>
      </c>
      <c r="N141" s="222" t="s">
        <v>41</v>
      </c>
      <c r="O141" s="91"/>
      <c r="P141" s="223">
        <f>O141*H141</f>
        <v>0</v>
      </c>
      <c r="Q141" s="223">
        <v>0</v>
      </c>
      <c r="R141" s="223">
        <f>Q141*H141</f>
        <v>0</v>
      </c>
      <c r="S141" s="223">
        <v>0</v>
      </c>
      <c r="T141" s="224">
        <f>S141*H141</f>
        <v>0</v>
      </c>
      <c r="U141" s="38"/>
      <c r="V141" s="38"/>
      <c r="W141" s="38"/>
      <c r="X141" s="38"/>
      <c r="Y141" s="38"/>
      <c r="Z141" s="38"/>
      <c r="AA141" s="38"/>
      <c r="AB141" s="38"/>
      <c r="AC141" s="38"/>
      <c r="AD141" s="38"/>
      <c r="AE141" s="38"/>
      <c r="AR141" s="225" t="s">
        <v>131</v>
      </c>
      <c r="AT141" s="225" t="s">
        <v>126</v>
      </c>
      <c r="AU141" s="225" t="s">
        <v>87</v>
      </c>
      <c r="AY141" s="17" t="s">
        <v>124</v>
      </c>
      <c r="BE141" s="226">
        <f>IF(N141="základní",J141,0)</f>
        <v>0</v>
      </c>
      <c r="BF141" s="226">
        <f>IF(N141="snížená",J141,0)</f>
        <v>0</v>
      </c>
      <c r="BG141" s="226">
        <f>IF(N141="zákl. přenesená",J141,0)</f>
        <v>0</v>
      </c>
      <c r="BH141" s="226">
        <f>IF(N141="sníž. přenesená",J141,0)</f>
        <v>0</v>
      </c>
      <c r="BI141" s="226">
        <f>IF(N141="nulová",J141,0)</f>
        <v>0</v>
      </c>
      <c r="BJ141" s="17" t="s">
        <v>84</v>
      </c>
      <c r="BK141" s="226">
        <f>ROUND(I141*H141,2)</f>
        <v>0</v>
      </c>
      <c r="BL141" s="17" t="s">
        <v>131</v>
      </c>
      <c r="BM141" s="225" t="s">
        <v>155</v>
      </c>
    </row>
    <row r="142" s="13" customFormat="1">
      <c r="A142" s="13"/>
      <c r="B142" s="227"/>
      <c r="C142" s="228"/>
      <c r="D142" s="229" t="s">
        <v>133</v>
      </c>
      <c r="E142" s="230" t="s">
        <v>1</v>
      </c>
      <c r="F142" s="231" t="s">
        <v>156</v>
      </c>
      <c r="G142" s="228"/>
      <c r="H142" s="232">
        <v>1500</v>
      </c>
      <c r="I142" s="233"/>
      <c r="J142" s="228"/>
      <c r="K142" s="228"/>
      <c r="L142" s="234"/>
      <c r="M142" s="235"/>
      <c r="N142" s="236"/>
      <c r="O142" s="236"/>
      <c r="P142" s="236"/>
      <c r="Q142" s="236"/>
      <c r="R142" s="236"/>
      <c r="S142" s="236"/>
      <c r="T142" s="237"/>
      <c r="U142" s="13"/>
      <c r="V142" s="13"/>
      <c r="W142" s="13"/>
      <c r="X142" s="13"/>
      <c r="Y142" s="13"/>
      <c r="Z142" s="13"/>
      <c r="AA142" s="13"/>
      <c r="AB142" s="13"/>
      <c r="AC142" s="13"/>
      <c r="AD142" s="13"/>
      <c r="AE142" s="13"/>
      <c r="AT142" s="238" t="s">
        <v>133</v>
      </c>
      <c r="AU142" s="238" t="s">
        <v>87</v>
      </c>
      <c r="AV142" s="13" t="s">
        <v>87</v>
      </c>
      <c r="AW142" s="13" t="s">
        <v>32</v>
      </c>
      <c r="AX142" s="13" t="s">
        <v>76</v>
      </c>
      <c r="AY142" s="238" t="s">
        <v>124</v>
      </c>
    </row>
    <row r="143" s="13" customFormat="1">
      <c r="A143" s="13"/>
      <c r="B143" s="227"/>
      <c r="C143" s="228"/>
      <c r="D143" s="229" t="s">
        <v>133</v>
      </c>
      <c r="E143" s="230" t="s">
        <v>1</v>
      </c>
      <c r="F143" s="231" t="s">
        <v>134</v>
      </c>
      <c r="G143" s="228"/>
      <c r="H143" s="232">
        <v>391.55000000000001</v>
      </c>
      <c r="I143" s="233"/>
      <c r="J143" s="228"/>
      <c r="K143" s="228"/>
      <c r="L143" s="234"/>
      <c r="M143" s="235"/>
      <c r="N143" s="236"/>
      <c r="O143" s="236"/>
      <c r="P143" s="236"/>
      <c r="Q143" s="236"/>
      <c r="R143" s="236"/>
      <c r="S143" s="236"/>
      <c r="T143" s="237"/>
      <c r="U143" s="13"/>
      <c r="V143" s="13"/>
      <c r="W143" s="13"/>
      <c r="X143" s="13"/>
      <c r="Y143" s="13"/>
      <c r="Z143" s="13"/>
      <c r="AA143" s="13"/>
      <c r="AB143" s="13"/>
      <c r="AC143" s="13"/>
      <c r="AD143" s="13"/>
      <c r="AE143" s="13"/>
      <c r="AT143" s="238" t="s">
        <v>133</v>
      </c>
      <c r="AU143" s="238" t="s">
        <v>87</v>
      </c>
      <c r="AV143" s="13" t="s">
        <v>87</v>
      </c>
      <c r="AW143" s="13" t="s">
        <v>32</v>
      </c>
      <c r="AX143" s="13" t="s">
        <v>76</v>
      </c>
      <c r="AY143" s="238" t="s">
        <v>124</v>
      </c>
    </row>
    <row r="144" s="14" customFormat="1">
      <c r="A144" s="14"/>
      <c r="B144" s="239"/>
      <c r="C144" s="240"/>
      <c r="D144" s="229" t="s">
        <v>133</v>
      </c>
      <c r="E144" s="241" t="s">
        <v>1</v>
      </c>
      <c r="F144" s="242" t="s">
        <v>135</v>
      </c>
      <c r="G144" s="240"/>
      <c r="H144" s="243">
        <v>1891.55</v>
      </c>
      <c r="I144" s="244"/>
      <c r="J144" s="240"/>
      <c r="K144" s="240"/>
      <c r="L144" s="245"/>
      <c r="M144" s="246"/>
      <c r="N144" s="247"/>
      <c r="O144" s="247"/>
      <c r="P144" s="247"/>
      <c r="Q144" s="247"/>
      <c r="R144" s="247"/>
      <c r="S144" s="247"/>
      <c r="T144" s="248"/>
      <c r="U144" s="14"/>
      <c r="V144" s="14"/>
      <c r="W144" s="14"/>
      <c r="X144" s="14"/>
      <c r="Y144" s="14"/>
      <c r="Z144" s="14"/>
      <c r="AA144" s="14"/>
      <c r="AB144" s="14"/>
      <c r="AC144" s="14"/>
      <c r="AD144" s="14"/>
      <c r="AE144" s="14"/>
      <c r="AT144" s="249" t="s">
        <v>133</v>
      </c>
      <c r="AU144" s="249" t="s">
        <v>87</v>
      </c>
      <c r="AV144" s="14" t="s">
        <v>131</v>
      </c>
      <c r="AW144" s="14" t="s">
        <v>32</v>
      </c>
      <c r="AX144" s="14" t="s">
        <v>84</v>
      </c>
      <c r="AY144" s="249" t="s">
        <v>124</v>
      </c>
    </row>
    <row r="145" s="12" customFormat="1" ht="22.8" customHeight="1">
      <c r="A145" s="12"/>
      <c r="B145" s="198"/>
      <c r="C145" s="199"/>
      <c r="D145" s="200" t="s">
        <v>75</v>
      </c>
      <c r="E145" s="212" t="s">
        <v>157</v>
      </c>
      <c r="F145" s="212" t="s">
        <v>158</v>
      </c>
      <c r="G145" s="199"/>
      <c r="H145" s="199"/>
      <c r="I145" s="202"/>
      <c r="J145" s="213">
        <f>BK145</f>
        <v>0</v>
      </c>
      <c r="K145" s="199"/>
      <c r="L145" s="204"/>
      <c r="M145" s="205"/>
      <c r="N145" s="206"/>
      <c r="O145" s="206"/>
      <c r="P145" s="207">
        <f>SUM(P146:P149)</f>
        <v>0</v>
      </c>
      <c r="Q145" s="206"/>
      <c r="R145" s="207">
        <f>SUM(R146:R149)</f>
        <v>0</v>
      </c>
      <c r="S145" s="206"/>
      <c r="T145" s="208">
        <f>SUM(T146:T149)</f>
        <v>0</v>
      </c>
      <c r="U145" s="12"/>
      <c r="V145" s="12"/>
      <c r="W145" s="12"/>
      <c r="X145" s="12"/>
      <c r="Y145" s="12"/>
      <c r="Z145" s="12"/>
      <c r="AA145" s="12"/>
      <c r="AB145" s="12"/>
      <c r="AC145" s="12"/>
      <c r="AD145" s="12"/>
      <c r="AE145" s="12"/>
      <c r="AR145" s="209" t="s">
        <v>84</v>
      </c>
      <c r="AT145" s="210" t="s">
        <v>75</v>
      </c>
      <c r="AU145" s="210" t="s">
        <v>84</v>
      </c>
      <c r="AY145" s="209" t="s">
        <v>124</v>
      </c>
      <c r="BK145" s="211">
        <f>SUM(BK146:BK149)</f>
        <v>0</v>
      </c>
    </row>
    <row r="146" s="2" customFormat="1" ht="16.5" customHeight="1">
      <c r="A146" s="38"/>
      <c r="B146" s="39"/>
      <c r="C146" s="214" t="s">
        <v>157</v>
      </c>
      <c r="D146" s="214" t="s">
        <v>126</v>
      </c>
      <c r="E146" s="215" t="s">
        <v>159</v>
      </c>
      <c r="F146" s="216" t="s">
        <v>160</v>
      </c>
      <c r="G146" s="217" t="s">
        <v>129</v>
      </c>
      <c r="H146" s="218">
        <v>391.55000000000001</v>
      </c>
      <c r="I146" s="219"/>
      <c r="J146" s="220">
        <f>ROUND(I146*H146,2)</f>
        <v>0</v>
      </c>
      <c r="K146" s="216" t="s">
        <v>130</v>
      </c>
      <c r="L146" s="44"/>
      <c r="M146" s="221" t="s">
        <v>1</v>
      </c>
      <c r="N146" s="222" t="s">
        <v>41</v>
      </c>
      <c r="O146" s="91"/>
      <c r="P146" s="223">
        <f>O146*H146</f>
        <v>0</v>
      </c>
      <c r="Q146" s="223">
        <v>0</v>
      </c>
      <c r="R146" s="223">
        <f>Q146*H146</f>
        <v>0</v>
      </c>
      <c r="S146" s="223">
        <v>0</v>
      </c>
      <c r="T146" s="224">
        <f>S146*H146</f>
        <v>0</v>
      </c>
      <c r="U146" s="38"/>
      <c r="V146" s="38"/>
      <c r="W146" s="38"/>
      <c r="X146" s="38"/>
      <c r="Y146" s="38"/>
      <c r="Z146" s="38"/>
      <c r="AA146" s="38"/>
      <c r="AB146" s="38"/>
      <c r="AC146" s="38"/>
      <c r="AD146" s="38"/>
      <c r="AE146" s="38"/>
      <c r="AR146" s="225" t="s">
        <v>131</v>
      </c>
      <c r="AT146" s="225" t="s">
        <v>126</v>
      </c>
      <c r="AU146" s="225" t="s">
        <v>87</v>
      </c>
      <c r="AY146" s="17" t="s">
        <v>124</v>
      </c>
      <c r="BE146" s="226">
        <f>IF(N146="základní",J146,0)</f>
        <v>0</v>
      </c>
      <c r="BF146" s="226">
        <f>IF(N146="snížená",J146,0)</f>
        <v>0</v>
      </c>
      <c r="BG146" s="226">
        <f>IF(N146="zákl. přenesená",J146,0)</f>
        <v>0</v>
      </c>
      <c r="BH146" s="226">
        <f>IF(N146="sníž. přenesená",J146,0)</f>
        <v>0</v>
      </c>
      <c r="BI146" s="226">
        <f>IF(N146="nulová",J146,0)</f>
        <v>0</v>
      </c>
      <c r="BJ146" s="17" t="s">
        <v>84</v>
      </c>
      <c r="BK146" s="226">
        <f>ROUND(I146*H146,2)</f>
        <v>0</v>
      </c>
      <c r="BL146" s="17" t="s">
        <v>131</v>
      </c>
      <c r="BM146" s="225" t="s">
        <v>161</v>
      </c>
    </row>
    <row r="147" s="15" customFormat="1">
      <c r="A147" s="15"/>
      <c r="B147" s="264"/>
      <c r="C147" s="265"/>
      <c r="D147" s="229" t="s">
        <v>133</v>
      </c>
      <c r="E147" s="266" t="s">
        <v>1</v>
      </c>
      <c r="F147" s="267" t="s">
        <v>162</v>
      </c>
      <c r="G147" s="265"/>
      <c r="H147" s="266" t="s">
        <v>1</v>
      </c>
      <c r="I147" s="268"/>
      <c r="J147" s="265"/>
      <c r="K147" s="265"/>
      <c r="L147" s="269"/>
      <c r="M147" s="270"/>
      <c r="N147" s="271"/>
      <c r="O147" s="271"/>
      <c r="P147" s="271"/>
      <c r="Q147" s="271"/>
      <c r="R147" s="271"/>
      <c r="S147" s="271"/>
      <c r="T147" s="272"/>
      <c r="U147" s="15"/>
      <c r="V147" s="15"/>
      <c r="W147" s="15"/>
      <c r="X147" s="15"/>
      <c r="Y147" s="15"/>
      <c r="Z147" s="15"/>
      <c r="AA147" s="15"/>
      <c r="AB147" s="15"/>
      <c r="AC147" s="15"/>
      <c r="AD147" s="15"/>
      <c r="AE147" s="15"/>
      <c r="AT147" s="273" t="s">
        <v>133</v>
      </c>
      <c r="AU147" s="273" t="s">
        <v>87</v>
      </c>
      <c r="AV147" s="15" t="s">
        <v>84</v>
      </c>
      <c r="AW147" s="15" t="s">
        <v>32</v>
      </c>
      <c r="AX147" s="15" t="s">
        <v>76</v>
      </c>
      <c r="AY147" s="273" t="s">
        <v>124</v>
      </c>
    </row>
    <row r="148" s="13" customFormat="1">
      <c r="A148" s="13"/>
      <c r="B148" s="227"/>
      <c r="C148" s="228"/>
      <c r="D148" s="229" t="s">
        <v>133</v>
      </c>
      <c r="E148" s="230" t="s">
        <v>1</v>
      </c>
      <c r="F148" s="231" t="s">
        <v>134</v>
      </c>
      <c r="G148" s="228"/>
      <c r="H148" s="232">
        <v>391.55000000000001</v>
      </c>
      <c r="I148" s="233"/>
      <c r="J148" s="228"/>
      <c r="K148" s="228"/>
      <c r="L148" s="234"/>
      <c r="M148" s="235"/>
      <c r="N148" s="236"/>
      <c r="O148" s="236"/>
      <c r="P148" s="236"/>
      <c r="Q148" s="236"/>
      <c r="R148" s="236"/>
      <c r="S148" s="236"/>
      <c r="T148" s="237"/>
      <c r="U148" s="13"/>
      <c r="V148" s="13"/>
      <c r="W148" s="13"/>
      <c r="X148" s="13"/>
      <c r="Y148" s="13"/>
      <c r="Z148" s="13"/>
      <c r="AA148" s="13"/>
      <c r="AB148" s="13"/>
      <c r="AC148" s="13"/>
      <c r="AD148" s="13"/>
      <c r="AE148" s="13"/>
      <c r="AT148" s="238" t="s">
        <v>133</v>
      </c>
      <c r="AU148" s="238" t="s">
        <v>87</v>
      </c>
      <c r="AV148" s="13" t="s">
        <v>87</v>
      </c>
      <c r="AW148" s="13" t="s">
        <v>32</v>
      </c>
      <c r="AX148" s="13" t="s">
        <v>76</v>
      </c>
      <c r="AY148" s="238" t="s">
        <v>124</v>
      </c>
    </row>
    <row r="149" s="14" customFormat="1">
      <c r="A149" s="14"/>
      <c r="B149" s="239"/>
      <c r="C149" s="240"/>
      <c r="D149" s="229" t="s">
        <v>133</v>
      </c>
      <c r="E149" s="241" t="s">
        <v>1</v>
      </c>
      <c r="F149" s="242" t="s">
        <v>135</v>
      </c>
      <c r="G149" s="240"/>
      <c r="H149" s="243">
        <v>391.55000000000001</v>
      </c>
      <c r="I149" s="244"/>
      <c r="J149" s="240"/>
      <c r="K149" s="240"/>
      <c r="L149" s="245"/>
      <c r="M149" s="246"/>
      <c r="N149" s="247"/>
      <c r="O149" s="247"/>
      <c r="P149" s="247"/>
      <c r="Q149" s="247"/>
      <c r="R149" s="247"/>
      <c r="S149" s="247"/>
      <c r="T149" s="248"/>
      <c r="U149" s="14"/>
      <c r="V149" s="14"/>
      <c r="W149" s="14"/>
      <c r="X149" s="14"/>
      <c r="Y149" s="14"/>
      <c r="Z149" s="14"/>
      <c r="AA149" s="14"/>
      <c r="AB149" s="14"/>
      <c r="AC149" s="14"/>
      <c r="AD149" s="14"/>
      <c r="AE149" s="14"/>
      <c r="AT149" s="249" t="s">
        <v>133</v>
      </c>
      <c r="AU149" s="249" t="s">
        <v>87</v>
      </c>
      <c r="AV149" s="14" t="s">
        <v>131</v>
      </c>
      <c r="AW149" s="14" t="s">
        <v>32</v>
      </c>
      <c r="AX149" s="14" t="s">
        <v>84</v>
      </c>
      <c r="AY149" s="249" t="s">
        <v>124</v>
      </c>
    </row>
    <row r="150" s="12" customFormat="1" ht="22.8" customHeight="1">
      <c r="A150" s="12"/>
      <c r="B150" s="198"/>
      <c r="C150" s="199"/>
      <c r="D150" s="200" t="s">
        <v>75</v>
      </c>
      <c r="E150" s="212" t="s">
        <v>148</v>
      </c>
      <c r="F150" s="212" t="s">
        <v>163</v>
      </c>
      <c r="G150" s="199"/>
      <c r="H150" s="199"/>
      <c r="I150" s="202"/>
      <c r="J150" s="213">
        <f>BK150</f>
        <v>0</v>
      </c>
      <c r="K150" s="199"/>
      <c r="L150" s="204"/>
      <c r="M150" s="205"/>
      <c r="N150" s="206"/>
      <c r="O150" s="206"/>
      <c r="P150" s="207">
        <f>SUM(P151:P158)</f>
        <v>0</v>
      </c>
      <c r="Q150" s="206"/>
      <c r="R150" s="207">
        <f>SUM(R151:R158)</f>
        <v>0</v>
      </c>
      <c r="S150" s="206"/>
      <c r="T150" s="208">
        <f>SUM(T151:T158)</f>
        <v>0</v>
      </c>
      <c r="U150" s="12"/>
      <c r="V150" s="12"/>
      <c r="W150" s="12"/>
      <c r="X150" s="12"/>
      <c r="Y150" s="12"/>
      <c r="Z150" s="12"/>
      <c r="AA150" s="12"/>
      <c r="AB150" s="12"/>
      <c r="AC150" s="12"/>
      <c r="AD150" s="12"/>
      <c r="AE150" s="12"/>
      <c r="AR150" s="209" t="s">
        <v>84</v>
      </c>
      <c r="AT150" s="210" t="s">
        <v>75</v>
      </c>
      <c r="AU150" s="210" t="s">
        <v>84</v>
      </c>
      <c r="AY150" s="209" t="s">
        <v>124</v>
      </c>
      <c r="BK150" s="211">
        <f>SUM(BK151:BK158)</f>
        <v>0</v>
      </c>
    </row>
    <row r="151" s="2" customFormat="1" ht="16.5" customHeight="1">
      <c r="A151" s="38"/>
      <c r="B151" s="39"/>
      <c r="C151" s="214" t="s">
        <v>164</v>
      </c>
      <c r="D151" s="214" t="s">
        <v>126</v>
      </c>
      <c r="E151" s="215" t="s">
        <v>165</v>
      </c>
      <c r="F151" s="216" t="s">
        <v>166</v>
      </c>
      <c r="G151" s="217" t="s">
        <v>167</v>
      </c>
      <c r="H151" s="218">
        <v>1</v>
      </c>
      <c r="I151" s="219"/>
      <c r="J151" s="220">
        <f>ROUND(I151*H151,2)</f>
        <v>0</v>
      </c>
      <c r="K151" s="216" t="s">
        <v>147</v>
      </c>
      <c r="L151" s="44"/>
      <c r="M151" s="221" t="s">
        <v>1</v>
      </c>
      <c r="N151" s="222" t="s">
        <v>41</v>
      </c>
      <c r="O151" s="91"/>
      <c r="P151" s="223">
        <f>O151*H151</f>
        <v>0</v>
      </c>
      <c r="Q151" s="223">
        <v>0</v>
      </c>
      <c r="R151" s="223">
        <f>Q151*H151</f>
        <v>0</v>
      </c>
      <c r="S151" s="223">
        <v>0</v>
      </c>
      <c r="T151" s="224">
        <f>S151*H151</f>
        <v>0</v>
      </c>
      <c r="U151" s="38"/>
      <c r="V151" s="38"/>
      <c r="W151" s="38"/>
      <c r="X151" s="38"/>
      <c r="Y151" s="38"/>
      <c r="Z151" s="38"/>
      <c r="AA151" s="38"/>
      <c r="AB151" s="38"/>
      <c r="AC151" s="38"/>
      <c r="AD151" s="38"/>
      <c r="AE151" s="38"/>
      <c r="AR151" s="225" t="s">
        <v>131</v>
      </c>
      <c r="AT151" s="225" t="s">
        <v>126</v>
      </c>
      <c r="AU151" s="225" t="s">
        <v>87</v>
      </c>
      <c r="AY151" s="17" t="s">
        <v>124</v>
      </c>
      <c r="BE151" s="226">
        <f>IF(N151="základní",J151,0)</f>
        <v>0</v>
      </c>
      <c r="BF151" s="226">
        <f>IF(N151="snížená",J151,0)</f>
        <v>0</v>
      </c>
      <c r="BG151" s="226">
        <f>IF(N151="zákl. přenesená",J151,0)</f>
        <v>0</v>
      </c>
      <c r="BH151" s="226">
        <f>IF(N151="sníž. přenesená",J151,0)</f>
        <v>0</v>
      </c>
      <c r="BI151" s="226">
        <f>IF(N151="nulová",J151,0)</f>
        <v>0</v>
      </c>
      <c r="BJ151" s="17" t="s">
        <v>84</v>
      </c>
      <c r="BK151" s="226">
        <f>ROUND(I151*H151,2)</f>
        <v>0</v>
      </c>
      <c r="BL151" s="17" t="s">
        <v>131</v>
      </c>
      <c r="BM151" s="225" t="s">
        <v>168</v>
      </c>
    </row>
    <row r="152" s="2" customFormat="1">
      <c r="A152" s="38"/>
      <c r="B152" s="39"/>
      <c r="C152" s="40"/>
      <c r="D152" s="229" t="s">
        <v>150</v>
      </c>
      <c r="E152" s="40"/>
      <c r="F152" s="260" t="s">
        <v>169</v>
      </c>
      <c r="G152" s="40"/>
      <c r="H152" s="40"/>
      <c r="I152" s="261"/>
      <c r="J152" s="40"/>
      <c r="K152" s="40"/>
      <c r="L152" s="44"/>
      <c r="M152" s="262"/>
      <c r="N152" s="263"/>
      <c r="O152" s="91"/>
      <c r="P152" s="91"/>
      <c r="Q152" s="91"/>
      <c r="R152" s="91"/>
      <c r="S152" s="91"/>
      <c r="T152" s="92"/>
      <c r="U152" s="38"/>
      <c r="V152" s="38"/>
      <c r="W152" s="38"/>
      <c r="X152" s="38"/>
      <c r="Y152" s="38"/>
      <c r="Z152" s="38"/>
      <c r="AA152" s="38"/>
      <c r="AB152" s="38"/>
      <c r="AC152" s="38"/>
      <c r="AD152" s="38"/>
      <c r="AE152" s="38"/>
      <c r="AT152" s="17" t="s">
        <v>150</v>
      </c>
      <c r="AU152" s="17" t="s">
        <v>87</v>
      </c>
    </row>
    <row r="153" s="2" customFormat="1" ht="16.5" customHeight="1">
      <c r="A153" s="38"/>
      <c r="B153" s="39"/>
      <c r="C153" s="214" t="s">
        <v>170</v>
      </c>
      <c r="D153" s="214" t="s">
        <v>126</v>
      </c>
      <c r="E153" s="215" t="s">
        <v>171</v>
      </c>
      <c r="F153" s="216" t="s">
        <v>172</v>
      </c>
      <c r="G153" s="217" t="s">
        <v>167</v>
      </c>
      <c r="H153" s="218">
        <v>1</v>
      </c>
      <c r="I153" s="219"/>
      <c r="J153" s="220">
        <f>ROUND(I153*H153,2)</f>
        <v>0</v>
      </c>
      <c r="K153" s="216" t="s">
        <v>147</v>
      </c>
      <c r="L153" s="44"/>
      <c r="M153" s="221" t="s">
        <v>1</v>
      </c>
      <c r="N153" s="222" t="s">
        <v>41</v>
      </c>
      <c r="O153" s="91"/>
      <c r="P153" s="223">
        <f>O153*H153</f>
        <v>0</v>
      </c>
      <c r="Q153" s="223">
        <v>0</v>
      </c>
      <c r="R153" s="223">
        <f>Q153*H153</f>
        <v>0</v>
      </c>
      <c r="S153" s="223">
        <v>0</v>
      </c>
      <c r="T153" s="224">
        <f>S153*H153</f>
        <v>0</v>
      </c>
      <c r="U153" s="38"/>
      <c r="V153" s="38"/>
      <c r="W153" s="38"/>
      <c r="X153" s="38"/>
      <c r="Y153" s="38"/>
      <c r="Z153" s="38"/>
      <c r="AA153" s="38"/>
      <c r="AB153" s="38"/>
      <c r="AC153" s="38"/>
      <c r="AD153" s="38"/>
      <c r="AE153" s="38"/>
      <c r="AR153" s="225" t="s">
        <v>131</v>
      </c>
      <c r="AT153" s="225" t="s">
        <v>126</v>
      </c>
      <c r="AU153" s="225" t="s">
        <v>87</v>
      </c>
      <c r="AY153" s="17" t="s">
        <v>124</v>
      </c>
      <c r="BE153" s="226">
        <f>IF(N153="základní",J153,0)</f>
        <v>0</v>
      </c>
      <c r="BF153" s="226">
        <f>IF(N153="snížená",J153,0)</f>
        <v>0</v>
      </c>
      <c r="BG153" s="226">
        <f>IF(N153="zákl. přenesená",J153,0)</f>
        <v>0</v>
      </c>
      <c r="BH153" s="226">
        <f>IF(N153="sníž. přenesená",J153,0)</f>
        <v>0</v>
      </c>
      <c r="BI153" s="226">
        <f>IF(N153="nulová",J153,0)</f>
        <v>0</v>
      </c>
      <c r="BJ153" s="17" t="s">
        <v>84</v>
      </c>
      <c r="BK153" s="226">
        <f>ROUND(I153*H153,2)</f>
        <v>0</v>
      </c>
      <c r="BL153" s="17" t="s">
        <v>131</v>
      </c>
      <c r="BM153" s="225" t="s">
        <v>173</v>
      </c>
    </row>
    <row r="154" s="2" customFormat="1">
      <c r="A154" s="38"/>
      <c r="B154" s="39"/>
      <c r="C154" s="40"/>
      <c r="D154" s="229" t="s">
        <v>150</v>
      </c>
      <c r="E154" s="40"/>
      <c r="F154" s="260" t="s">
        <v>174</v>
      </c>
      <c r="G154" s="40"/>
      <c r="H154" s="40"/>
      <c r="I154" s="261"/>
      <c r="J154" s="40"/>
      <c r="K154" s="40"/>
      <c r="L154" s="44"/>
      <c r="M154" s="262"/>
      <c r="N154" s="263"/>
      <c r="O154" s="91"/>
      <c r="P154" s="91"/>
      <c r="Q154" s="91"/>
      <c r="R154" s="91"/>
      <c r="S154" s="91"/>
      <c r="T154" s="92"/>
      <c r="U154" s="38"/>
      <c r="V154" s="38"/>
      <c r="W154" s="38"/>
      <c r="X154" s="38"/>
      <c r="Y154" s="38"/>
      <c r="Z154" s="38"/>
      <c r="AA154" s="38"/>
      <c r="AB154" s="38"/>
      <c r="AC154" s="38"/>
      <c r="AD154" s="38"/>
      <c r="AE154" s="38"/>
      <c r="AT154" s="17" t="s">
        <v>150</v>
      </c>
      <c r="AU154" s="17" t="s">
        <v>87</v>
      </c>
    </row>
    <row r="155" s="2" customFormat="1" ht="16.5" customHeight="1">
      <c r="A155" s="38"/>
      <c r="B155" s="39"/>
      <c r="C155" s="214" t="s">
        <v>148</v>
      </c>
      <c r="D155" s="214" t="s">
        <v>126</v>
      </c>
      <c r="E155" s="215" t="s">
        <v>175</v>
      </c>
      <c r="F155" s="216" t="s">
        <v>176</v>
      </c>
      <c r="G155" s="217" t="s">
        <v>167</v>
      </c>
      <c r="H155" s="218">
        <v>1</v>
      </c>
      <c r="I155" s="219"/>
      <c r="J155" s="220">
        <f>ROUND(I155*H155,2)</f>
        <v>0</v>
      </c>
      <c r="K155" s="216" t="s">
        <v>147</v>
      </c>
      <c r="L155" s="44"/>
      <c r="M155" s="221" t="s">
        <v>1</v>
      </c>
      <c r="N155" s="222" t="s">
        <v>41</v>
      </c>
      <c r="O155" s="91"/>
      <c r="P155" s="223">
        <f>O155*H155</f>
        <v>0</v>
      </c>
      <c r="Q155" s="223">
        <v>0</v>
      </c>
      <c r="R155" s="223">
        <f>Q155*H155</f>
        <v>0</v>
      </c>
      <c r="S155" s="223">
        <v>0</v>
      </c>
      <c r="T155" s="224">
        <f>S155*H155</f>
        <v>0</v>
      </c>
      <c r="U155" s="38"/>
      <c r="V155" s="38"/>
      <c r="W155" s="38"/>
      <c r="X155" s="38"/>
      <c r="Y155" s="38"/>
      <c r="Z155" s="38"/>
      <c r="AA155" s="38"/>
      <c r="AB155" s="38"/>
      <c r="AC155" s="38"/>
      <c r="AD155" s="38"/>
      <c r="AE155" s="38"/>
      <c r="AR155" s="225" t="s">
        <v>131</v>
      </c>
      <c r="AT155" s="225" t="s">
        <v>126</v>
      </c>
      <c r="AU155" s="225" t="s">
        <v>87</v>
      </c>
      <c r="AY155" s="17" t="s">
        <v>124</v>
      </c>
      <c r="BE155" s="226">
        <f>IF(N155="základní",J155,0)</f>
        <v>0</v>
      </c>
      <c r="BF155" s="226">
        <f>IF(N155="snížená",J155,0)</f>
        <v>0</v>
      </c>
      <c r="BG155" s="226">
        <f>IF(N155="zákl. přenesená",J155,0)</f>
        <v>0</v>
      </c>
      <c r="BH155" s="226">
        <f>IF(N155="sníž. přenesená",J155,0)</f>
        <v>0</v>
      </c>
      <c r="BI155" s="226">
        <f>IF(N155="nulová",J155,0)</f>
        <v>0</v>
      </c>
      <c r="BJ155" s="17" t="s">
        <v>84</v>
      </c>
      <c r="BK155" s="226">
        <f>ROUND(I155*H155,2)</f>
        <v>0</v>
      </c>
      <c r="BL155" s="17" t="s">
        <v>131</v>
      </c>
      <c r="BM155" s="225" t="s">
        <v>177</v>
      </c>
    </row>
    <row r="156" s="2" customFormat="1">
      <c r="A156" s="38"/>
      <c r="B156" s="39"/>
      <c r="C156" s="40"/>
      <c r="D156" s="229" t="s">
        <v>150</v>
      </c>
      <c r="E156" s="40"/>
      <c r="F156" s="260" t="s">
        <v>178</v>
      </c>
      <c r="G156" s="40"/>
      <c r="H156" s="40"/>
      <c r="I156" s="261"/>
      <c r="J156" s="40"/>
      <c r="K156" s="40"/>
      <c r="L156" s="44"/>
      <c r="M156" s="262"/>
      <c r="N156" s="263"/>
      <c r="O156" s="91"/>
      <c r="P156" s="91"/>
      <c r="Q156" s="91"/>
      <c r="R156" s="91"/>
      <c r="S156" s="91"/>
      <c r="T156" s="92"/>
      <c r="U156" s="38"/>
      <c r="V156" s="38"/>
      <c r="W156" s="38"/>
      <c r="X156" s="38"/>
      <c r="Y156" s="38"/>
      <c r="Z156" s="38"/>
      <c r="AA156" s="38"/>
      <c r="AB156" s="38"/>
      <c r="AC156" s="38"/>
      <c r="AD156" s="38"/>
      <c r="AE156" s="38"/>
      <c r="AT156" s="17" t="s">
        <v>150</v>
      </c>
      <c r="AU156" s="17" t="s">
        <v>87</v>
      </c>
    </row>
    <row r="157" s="2" customFormat="1" ht="16.5" customHeight="1">
      <c r="A157" s="38"/>
      <c r="B157" s="39"/>
      <c r="C157" s="214" t="s">
        <v>179</v>
      </c>
      <c r="D157" s="214" t="s">
        <v>126</v>
      </c>
      <c r="E157" s="215" t="s">
        <v>180</v>
      </c>
      <c r="F157" s="216" t="s">
        <v>181</v>
      </c>
      <c r="G157" s="217" t="s">
        <v>167</v>
      </c>
      <c r="H157" s="218">
        <v>1</v>
      </c>
      <c r="I157" s="219"/>
      <c r="J157" s="220">
        <f>ROUND(I157*H157,2)</f>
        <v>0</v>
      </c>
      <c r="K157" s="216" t="s">
        <v>147</v>
      </c>
      <c r="L157" s="44"/>
      <c r="M157" s="221" t="s">
        <v>1</v>
      </c>
      <c r="N157" s="222" t="s">
        <v>41</v>
      </c>
      <c r="O157" s="91"/>
      <c r="P157" s="223">
        <f>O157*H157</f>
        <v>0</v>
      </c>
      <c r="Q157" s="223">
        <v>0</v>
      </c>
      <c r="R157" s="223">
        <f>Q157*H157</f>
        <v>0</v>
      </c>
      <c r="S157" s="223">
        <v>0</v>
      </c>
      <c r="T157" s="224">
        <f>S157*H157</f>
        <v>0</v>
      </c>
      <c r="U157" s="38"/>
      <c r="V157" s="38"/>
      <c r="W157" s="38"/>
      <c r="X157" s="38"/>
      <c r="Y157" s="38"/>
      <c r="Z157" s="38"/>
      <c r="AA157" s="38"/>
      <c r="AB157" s="38"/>
      <c r="AC157" s="38"/>
      <c r="AD157" s="38"/>
      <c r="AE157" s="38"/>
      <c r="AR157" s="225" t="s">
        <v>131</v>
      </c>
      <c r="AT157" s="225" t="s">
        <v>126</v>
      </c>
      <c r="AU157" s="225" t="s">
        <v>87</v>
      </c>
      <c r="AY157" s="17" t="s">
        <v>124</v>
      </c>
      <c r="BE157" s="226">
        <f>IF(N157="základní",J157,0)</f>
        <v>0</v>
      </c>
      <c r="BF157" s="226">
        <f>IF(N157="snížená",J157,0)</f>
        <v>0</v>
      </c>
      <c r="BG157" s="226">
        <f>IF(N157="zákl. přenesená",J157,0)</f>
        <v>0</v>
      </c>
      <c r="BH157" s="226">
        <f>IF(N157="sníž. přenesená",J157,0)</f>
        <v>0</v>
      </c>
      <c r="BI157" s="226">
        <f>IF(N157="nulová",J157,0)</f>
        <v>0</v>
      </c>
      <c r="BJ157" s="17" t="s">
        <v>84</v>
      </c>
      <c r="BK157" s="226">
        <f>ROUND(I157*H157,2)</f>
        <v>0</v>
      </c>
      <c r="BL157" s="17" t="s">
        <v>131</v>
      </c>
      <c r="BM157" s="225" t="s">
        <v>182</v>
      </c>
    </row>
    <row r="158" s="2" customFormat="1">
      <c r="A158" s="38"/>
      <c r="B158" s="39"/>
      <c r="C158" s="40"/>
      <c r="D158" s="229" t="s">
        <v>150</v>
      </c>
      <c r="E158" s="40"/>
      <c r="F158" s="260" t="s">
        <v>183</v>
      </c>
      <c r="G158" s="40"/>
      <c r="H158" s="40"/>
      <c r="I158" s="261"/>
      <c r="J158" s="40"/>
      <c r="K158" s="40"/>
      <c r="L158" s="44"/>
      <c r="M158" s="262"/>
      <c r="N158" s="263"/>
      <c r="O158" s="91"/>
      <c r="P158" s="91"/>
      <c r="Q158" s="91"/>
      <c r="R158" s="91"/>
      <c r="S158" s="91"/>
      <c r="T158" s="92"/>
      <c r="U158" s="38"/>
      <c r="V158" s="38"/>
      <c r="W158" s="38"/>
      <c r="X158" s="38"/>
      <c r="Y158" s="38"/>
      <c r="Z158" s="38"/>
      <c r="AA158" s="38"/>
      <c r="AB158" s="38"/>
      <c r="AC158" s="38"/>
      <c r="AD158" s="38"/>
      <c r="AE158" s="38"/>
      <c r="AT158" s="17" t="s">
        <v>150</v>
      </c>
      <c r="AU158" s="17" t="s">
        <v>87</v>
      </c>
    </row>
    <row r="159" s="12" customFormat="1" ht="22.8" customHeight="1">
      <c r="A159" s="12"/>
      <c r="B159" s="198"/>
      <c r="C159" s="199"/>
      <c r="D159" s="200" t="s">
        <v>75</v>
      </c>
      <c r="E159" s="212" t="s">
        <v>179</v>
      </c>
      <c r="F159" s="212" t="s">
        <v>184</v>
      </c>
      <c r="G159" s="199"/>
      <c r="H159" s="199"/>
      <c r="I159" s="202"/>
      <c r="J159" s="213">
        <f>BK159</f>
        <v>0</v>
      </c>
      <c r="K159" s="199"/>
      <c r="L159" s="204"/>
      <c r="M159" s="205"/>
      <c r="N159" s="206"/>
      <c r="O159" s="206"/>
      <c r="P159" s="207">
        <f>SUM(P160:P174)</f>
        <v>0</v>
      </c>
      <c r="Q159" s="206"/>
      <c r="R159" s="207">
        <f>SUM(R160:R174)</f>
        <v>0</v>
      </c>
      <c r="S159" s="206"/>
      <c r="T159" s="208">
        <f>SUM(T160:T174)</f>
        <v>3009.7192000000005</v>
      </c>
      <c r="U159" s="12"/>
      <c r="V159" s="12"/>
      <c r="W159" s="12"/>
      <c r="X159" s="12"/>
      <c r="Y159" s="12"/>
      <c r="Z159" s="12"/>
      <c r="AA159" s="12"/>
      <c r="AB159" s="12"/>
      <c r="AC159" s="12"/>
      <c r="AD159" s="12"/>
      <c r="AE159" s="12"/>
      <c r="AR159" s="209" t="s">
        <v>84</v>
      </c>
      <c r="AT159" s="210" t="s">
        <v>75</v>
      </c>
      <c r="AU159" s="210" t="s">
        <v>84</v>
      </c>
      <c r="AY159" s="209" t="s">
        <v>124</v>
      </c>
      <c r="BK159" s="211">
        <f>SUM(BK160:BK174)</f>
        <v>0</v>
      </c>
    </row>
    <row r="160" s="2" customFormat="1" ht="16.5" customHeight="1">
      <c r="A160" s="38"/>
      <c r="B160" s="39"/>
      <c r="C160" s="214" t="s">
        <v>185</v>
      </c>
      <c r="D160" s="214" t="s">
        <v>126</v>
      </c>
      <c r="E160" s="215" t="s">
        <v>186</v>
      </c>
      <c r="F160" s="216" t="s">
        <v>187</v>
      </c>
      <c r="G160" s="217" t="s">
        <v>138</v>
      </c>
      <c r="H160" s="218">
        <v>76.298000000000002</v>
      </c>
      <c r="I160" s="219"/>
      <c r="J160" s="220">
        <f>ROUND(I160*H160,2)</f>
        <v>0</v>
      </c>
      <c r="K160" s="216" t="s">
        <v>147</v>
      </c>
      <c r="L160" s="44"/>
      <c r="M160" s="221" t="s">
        <v>1</v>
      </c>
      <c r="N160" s="222" t="s">
        <v>41</v>
      </c>
      <c r="O160" s="91"/>
      <c r="P160" s="223">
        <f>O160*H160</f>
        <v>0</v>
      </c>
      <c r="Q160" s="223">
        <v>0</v>
      </c>
      <c r="R160" s="223">
        <f>Q160*H160</f>
        <v>0</v>
      </c>
      <c r="S160" s="223">
        <v>2.3999999999999999</v>
      </c>
      <c r="T160" s="224">
        <f>S160*H160</f>
        <v>183.11519999999999</v>
      </c>
      <c r="U160" s="38"/>
      <c r="V160" s="38"/>
      <c r="W160" s="38"/>
      <c r="X160" s="38"/>
      <c r="Y160" s="38"/>
      <c r="Z160" s="38"/>
      <c r="AA160" s="38"/>
      <c r="AB160" s="38"/>
      <c r="AC160" s="38"/>
      <c r="AD160" s="38"/>
      <c r="AE160" s="38"/>
      <c r="AR160" s="225" t="s">
        <v>131</v>
      </c>
      <c r="AT160" s="225" t="s">
        <v>126</v>
      </c>
      <c r="AU160" s="225" t="s">
        <v>87</v>
      </c>
      <c r="AY160" s="17" t="s">
        <v>124</v>
      </c>
      <c r="BE160" s="226">
        <f>IF(N160="základní",J160,0)</f>
        <v>0</v>
      </c>
      <c r="BF160" s="226">
        <f>IF(N160="snížená",J160,0)</f>
        <v>0</v>
      </c>
      <c r="BG160" s="226">
        <f>IF(N160="zákl. přenesená",J160,0)</f>
        <v>0</v>
      </c>
      <c r="BH160" s="226">
        <f>IF(N160="sníž. přenesená",J160,0)</f>
        <v>0</v>
      </c>
      <c r="BI160" s="226">
        <f>IF(N160="nulová",J160,0)</f>
        <v>0</v>
      </c>
      <c r="BJ160" s="17" t="s">
        <v>84</v>
      </c>
      <c r="BK160" s="226">
        <f>ROUND(I160*H160,2)</f>
        <v>0</v>
      </c>
      <c r="BL160" s="17" t="s">
        <v>131</v>
      </c>
      <c r="BM160" s="225" t="s">
        <v>188</v>
      </c>
    </row>
    <row r="161" s="2" customFormat="1">
      <c r="A161" s="38"/>
      <c r="B161" s="39"/>
      <c r="C161" s="40"/>
      <c r="D161" s="229" t="s">
        <v>150</v>
      </c>
      <c r="E161" s="40"/>
      <c r="F161" s="260" t="s">
        <v>189</v>
      </c>
      <c r="G161" s="40"/>
      <c r="H161" s="40"/>
      <c r="I161" s="261"/>
      <c r="J161" s="40"/>
      <c r="K161" s="40"/>
      <c r="L161" s="44"/>
      <c r="M161" s="262"/>
      <c r="N161" s="263"/>
      <c r="O161" s="91"/>
      <c r="P161" s="91"/>
      <c r="Q161" s="91"/>
      <c r="R161" s="91"/>
      <c r="S161" s="91"/>
      <c r="T161" s="92"/>
      <c r="U161" s="38"/>
      <c r="V161" s="38"/>
      <c r="W161" s="38"/>
      <c r="X161" s="38"/>
      <c r="Y161" s="38"/>
      <c r="Z161" s="38"/>
      <c r="AA161" s="38"/>
      <c r="AB161" s="38"/>
      <c r="AC161" s="38"/>
      <c r="AD161" s="38"/>
      <c r="AE161" s="38"/>
      <c r="AT161" s="17" t="s">
        <v>150</v>
      </c>
      <c r="AU161" s="17" t="s">
        <v>87</v>
      </c>
    </row>
    <row r="162" s="15" customFormat="1">
      <c r="A162" s="15"/>
      <c r="B162" s="264"/>
      <c r="C162" s="265"/>
      <c r="D162" s="229" t="s">
        <v>133</v>
      </c>
      <c r="E162" s="266" t="s">
        <v>1</v>
      </c>
      <c r="F162" s="267" t="s">
        <v>190</v>
      </c>
      <c r="G162" s="265"/>
      <c r="H162" s="266" t="s">
        <v>1</v>
      </c>
      <c r="I162" s="268"/>
      <c r="J162" s="265"/>
      <c r="K162" s="265"/>
      <c r="L162" s="269"/>
      <c r="M162" s="270"/>
      <c r="N162" s="271"/>
      <c r="O162" s="271"/>
      <c r="P162" s="271"/>
      <c r="Q162" s="271"/>
      <c r="R162" s="271"/>
      <c r="S162" s="271"/>
      <c r="T162" s="272"/>
      <c r="U162" s="15"/>
      <c r="V162" s="15"/>
      <c r="W162" s="15"/>
      <c r="X162" s="15"/>
      <c r="Y162" s="15"/>
      <c r="Z162" s="15"/>
      <c r="AA162" s="15"/>
      <c r="AB162" s="15"/>
      <c r="AC162" s="15"/>
      <c r="AD162" s="15"/>
      <c r="AE162" s="15"/>
      <c r="AT162" s="273" t="s">
        <v>133</v>
      </c>
      <c r="AU162" s="273" t="s">
        <v>87</v>
      </c>
      <c r="AV162" s="15" t="s">
        <v>84</v>
      </c>
      <c r="AW162" s="15" t="s">
        <v>32</v>
      </c>
      <c r="AX162" s="15" t="s">
        <v>76</v>
      </c>
      <c r="AY162" s="273" t="s">
        <v>124</v>
      </c>
    </row>
    <row r="163" s="13" customFormat="1">
      <c r="A163" s="13"/>
      <c r="B163" s="227"/>
      <c r="C163" s="228"/>
      <c r="D163" s="229" t="s">
        <v>133</v>
      </c>
      <c r="E163" s="230" t="s">
        <v>1</v>
      </c>
      <c r="F163" s="231" t="s">
        <v>191</v>
      </c>
      <c r="G163" s="228"/>
      <c r="H163" s="232">
        <v>46.823999999999998</v>
      </c>
      <c r="I163" s="233"/>
      <c r="J163" s="228"/>
      <c r="K163" s="228"/>
      <c r="L163" s="234"/>
      <c r="M163" s="235"/>
      <c r="N163" s="236"/>
      <c r="O163" s="236"/>
      <c r="P163" s="236"/>
      <c r="Q163" s="236"/>
      <c r="R163" s="236"/>
      <c r="S163" s="236"/>
      <c r="T163" s="237"/>
      <c r="U163" s="13"/>
      <c r="V163" s="13"/>
      <c r="W163" s="13"/>
      <c r="X163" s="13"/>
      <c r="Y163" s="13"/>
      <c r="Z163" s="13"/>
      <c r="AA163" s="13"/>
      <c r="AB163" s="13"/>
      <c r="AC163" s="13"/>
      <c r="AD163" s="13"/>
      <c r="AE163" s="13"/>
      <c r="AT163" s="238" t="s">
        <v>133</v>
      </c>
      <c r="AU163" s="238" t="s">
        <v>87</v>
      </c>
      <c r="AV163" s="13" t="s">
        <v>87</v>
      </c>
      <c r="AW163" s="13" t="s">
        <v>32</v>
      </c>
      <c r="AX163" s="13" t="s">
        <v>76</v>
      </c>
      <c r="AY163" s="238" t="s">
        <v>124</v>
      </c>
    </row>
    <row r="164" s="13" customFormat="1">
      <c r="A164" s="13"/>
      <c r="B164" s="227"/>
      <c r="C164" s="228"/>
      <c r="D164" s="229" t="s">
        <v>133</v>
      </c>
      <c r="E164" s="230" t="s">
        <v>1</v>
      </c>
      <c r="F164" s="231" t="s">
        <v>192</v>
      </c>
      <c r="G164" s="228"/>
      <c r="H164" s="232">
        <v>15.782</v>
      </c>
      <c r="I164" s="233"/>
      <c r="J164" s="228"/>
      <c r="K164" s="228"/>
      <c r="L164" s="234"/>
      <c r="M164" s="235"/>
      <c r="N164" s="236"/>
      <c r="O164" s="236"/>
      <c r="P164" s="236"/>
      <c r="Q164" s="236"/>
      <c r="R164" s="236"/>
      <c r="S164" s="236"/>
      <c r="T164" s="237"/>
      <c r="U164" s="13"/>
      <c r="V164" s="13"/>
      <c r="W164" s="13"/>
      <c r="X164" s="13"/>
      <c r="Y164" s="13"/>
      <c r="Z164" s="13"/>
      <c r="AA164" s="13"/>
      <c r="AB164" s="13"/>
      <c r="AC164" s="13"/>
      <c r="AD164" s="13"/>
      <c r="AE164" s="13"/>
      <c r="AT164" s="238" t="s">
        <v>133</v>
      </c>
      <c r="AU164" s="238" t="s">
        <v>87</v>
      </c>
      <c r="AV164" s="13" t="s">
        <v>87</v>
      </c>
      <c r="AW164" s="13" t="s">
        <v>32</v>
      </c>
      <c r="AX164" s="13" t="s">
        <v>76</v>
      </c>
      <c r="AY164" s="238" t="s">
        <v>124</v>
      </c>
    </row>
    <row r="165" s="13" customFormat="1">
      <c r="A165" s="13"/>
      <c r="B165" s="227"/>
      <c r="C165" s="228"/>
      <c r="D165" s="229" t="s">
        <v>133</v>
      </c>
      <c r="E165" s="230" t="s">
        <v>1</v>
      </c>
      <c r="F165" s="231" t="s">
        <v>193</v>
      </c>
      <c r="G165" s="228"/>
      <c r="H165" s="232">
        <v>7.234</v>
      </c>
      <c r="I165" s="233"/>
      <c r="J165" s="228"/>
      <c r="K165" s="228"/>
      <c r="L165" s="234"/>
      <c r="M165" s="235"/>
      <c r="N165" s="236"/>
      <c r="O165" s="236"/>
      <c r="P165" s="236"/>
      <c r="Q165" s="236"/>
      <c r="R165" s="236"/>
      <c r="S165" s="236"/>
      <c r="T165" s="237"/>
      <c r="U165" s="13"/>
      <c r="V165" s="13"/>
      <c r="W165" s="13"/>
      <c r="X165" s="13"/>
      <c r="Y165" s="13"/>
      <c r="Z165" s="13"/>
      <c r="AA165" s="13"/>
      <c r="AB165" s="13"/>
      <c r="AC165" s="13"/>
      <c r="AD165" s="13"/>
      <c r="AE165" s="13"/>
      <c r="AT165" s="238" t="s">
        <v>133</v>
      </c>
      <c r="AU165" s="238" t="s">
        <v>87</v>
      </c>
      <c r="AV165" s="13" t="s">
        <v>87</v>
      </c>
      <c r="AW165" s="13" t="s">
        <v>32</v>
      </c>
      <c r="AX165" s="13" t="s">
        <v>76</v>
      </c>
      <c r="AY165" s="238" t="s">
        <v>124</v>
      </c>
    </row>
    <row r="166" s="13" customFormat="1">
      <c r="A166" s="13"/>
      <c r="B166" s="227"/>
      <c r="C166" s="228"/>
      <c r="D166" s="229" t="s">
        <v>133</v>
      </c>
      <c r="E166" s="230" t="s">
        <v>1</v>
      </c>
      <c r="F166" s="231" t="s">
        <v>194</v>
      </c>
      <c r="G166" s="228"/>
      <c r="H166" s="232">
        <v>6.4580000000000002</v>
      </c>
      <c r="I166" s="233"/>
      <c r="J166" s="228"/>
      <c r="K166" s="228"/>
      <c r="L166" s="234"/>
      <c r="M166" s="235"/>
      <c r="N166" s="236"/>
      <c r="O166" s="236"/>
      <c r="P166" s="236"/>
      <c r="Q166" s="236"/>
      <c r="R166" s="236"/>
      <c r="S166" s="236"/>
      <c r="T166" s="237"/>
      <c r="U166" s="13"/>
      <c r="V166" s="13"/>
      <c r="W166" s="13"/>
      <c r="X166" s="13"/>
      <c r="Y166" s="13"/>
      <c r="Z166" s="13"/>
      <c r="AA166" s="13"/>
      <c r="AB166" s="13"/>
      <c r="AC166" s="13"/>
      <c r="AD166" s="13"/>
      <c r="AE166" s="13"/>
      <c r="AT166" s="238" t="s">
        <v>133</v>
      </c>
      <c r="AU166" s="238" t="s">
        <v>87</v>
      </c>
      <c r="AV166" s="13" t="s">
        <v>87</v>
      </c>
      <c r="AW166" s="13" t="s">
        <v>32</v>
      </c>
      <c r="AX166" s="13" t="s">
        <v>76</v>
      </c>
      <c r="AY166" s="238" t="s">
        <v>124</v>
      </c>
    </row>
    <row r="167" s="14" customFormat="1">
      <c r="A167" s="14"/>
      <c r="B167" s="239"/>
      <c r="C167" s="240"/>
      <c r="D167" s="229" t="s">
        <v>133</v>
      </c>
      <c r="E167" s="241" t="s">
        <v>1</v>
      </c>
      <c r="F167" s="242" t="s">
        <v>135</v>
      </c>
      <c r="G167" s="240"/>
      <c r="H167" s="243">
        <v>76.298000000000002</v>
      </c>
      <c r="I167" s="244"/>
      <c r="J167" s="240"/>
      <c r="K167" s="240"/>
      <c r="L167" s="245"/>
      <c r="M167" s="246"/>
      <c r="N167" s="247"/>
      <c r="O167" s="247"/>
      <c r="P167" s="247"/>
      <c r="Q167" s="247"/>
      <c r="R167" s="247"/>
      <c r="S167" s="247"/>
      <c r="T167" s="248"/>
      <c r="U167" s="14"/>
      <c r="V167" s="14"/>
      <c r="W167" s="14"/>
      <c r="X167" s="14"/>
      <c r="Y167" s="14"/>
      <c r="Z167" s="14"/>
      <c r="AA167" s="14"/>
      <c r="AB167" s="14"/>
      <c r="AC167" s="14"/>
      <c r="AD167" s="14"/>
      <c r="AE167" s="14"/>
      <c r="AT167" s="249" t="s">
        <v>133</v>
      </c>
      <c r="AU167" s="249" t="s">
        <v>87</v>
      </c>
      <c r="AV167" s="14" t="s">
        <v>131</v>
      </c>
      <c r="AW167" s="14" t="s">
        <v>32</v>
      </c>
      <c r="AX167" s="14" t="s">
        <v>84</v>
      </c>
      <c r="AY167" s="249" t="s">
        <v>124</v>
      </c>
    </row>
    <row r="168" s="2" customFormat="1" ht="21.75" customHeight="1">
      <c r="A168" s="38"/>
      <c r="B168" s="39"/>
      <c r="C168" s="214" t="s">
        <v>195</v>
      </c>
      <c r="D168" s="214" t="s">
        <v>126</v>
      </c>
      <c r="E168" s="215" t="s">
        <v>196</v>
      </c>
      <c r="F168" s="216" t="s">
        <v>197</v>
      </c>
      <c r="G168" s="217" t="s">
        <v>138</v>
      </c>
      <c r="H168" s="218">
        <v>243.25899999999999</v>
      </c>
      <c r="I168" s="219"/>
      <c r="J168" s="220">
        <f>ROUND(I168*H168,2)</f>
        <v>0</v>
      </c>
      <c r="K168" s="216" t="s">
        <v>147</v>
      </c>
      <c r="L168" s="44"/>
      <c r="M168" s="221" t="s">
        <v>1</v>
      </c>
      <c r="N168" s="222" t="s">
        <v>41</v>
      </c>
      <c r="O168" s="91"/>
      <c r="P168" s="223">
        <f>O168*H168</f>
        <v>0</v>
      </c>
      <c r="Q168" s="223">
        <v>0</v>
      </c>
      <c r="R168" s="223">
        <f>Q168*H168</f>
        <v>0</v>
      </c>
      <c r="S168" s="223">
        <v>0</v>
      </c>
      <c r="T168" s="224">
        <f>S168*H168</f>
        <v>0</v>
      </c>
      <c r="U168" s="38"/>
      <c r="V168" s="38"/>
      <c r="W168" s="38"/>
      <c r="X168" s="38"/>
      <c r="Y168" s="38"/>
      <c r="Z168" s="38"/>
      <c r="AA168" s="38"/>
      <c r="AB168" s="38"/>
      <c r="AC168" s="38"/>
      <c r="AD168" s="38"/>
      <c r="AE168" s="38"/>
      <c r="AR168" s="225" t="s">
        <v>131</v>
      </c>
      <c r="AT168" s="225" t="s">
        <v>126</v>
      </c>
      <c r="AU168" s="225" t="s">
        <v>87</v>
      </c>
      <c r="AY168" s="17" t="s">
        <v>124</v>
      </c>
      <c r="BE168" s="226">
        <f>IF(N168="základní",J168,0)</f>
        <v>0</v>
      </c>
      <c r="BF168" s="226">
        <f>IF(N168="snížená",J168,0)</f>
        <v>0</v>
      </c>
      <c r="BG168" s="226">
        <f>IF(N168="zákl. přenesená",J168,0)</f>
        <v>0</v>
      </c>
      <c r="BH168" s="226">
        <f>IF(N168="sníž. přenesená",J168,0)</f>
        <v>0</v>
      </c>
      <c r="BI168" s="226">
        <f>IF(N168="nulová",J168,0)</f>
        <v>0</v>
      </c>
      <c r="BJ168" s="17" t="s">
        <v>84</v>
      </c>
      <c r="BK168" s="226">
        <f>ROUND(I168*H168,2)</f>
        <v>0</v>
      </c>
      <c r="BL168" s="17" t="s">
        <v>131</v>
      </c>
      <c r="BM168" s="225" t="s">
        <v>198</v>
      </c>
    </row>
    <row r="169" s="2" customFormat="1">
      <c r="A169" s="38"/>
      <c r="B169" s="39"/>
      <c r="C169" s="40"/>
      <c r="D169" s="229" t="s">
        <v>150</v>
      </c>
      <c r="E169" s="40"/>
      <c r="F169" s="260" t="s">
        <v>189</v>
      </c>
      <c r="G169" s="40"/>
      <c r="H169" s="40"/>
      <c r="I169" s="261"/>
      <c r="J169" s="40"/>
      <c r="K169" s="40"/>
      <c r="L169" s="44"/>
      <c r="M169" s="262"/>
      <c r="N169" s="263"/>
      <c r="O169" s="91"/>
      <c r="P169" s="91"/>
      <c r="Q169" s="91"/>
      <c r="R169" s="91"/>
      <c r="S169" s="91"/>
      <c r="T169" s="92"/>
      <c r="U169" s="38"/>
      <c r="V169" s="38"/>
      <c r="W169" s="38"/>
      <c r="X169" s="38"/>
      <c r="Y169" s="38"/>
      <c r="Z169" s="38"/>
      <c r="AA169" s="38"/>
      <c r="AB169" s="38"/>
      <c r="AC169" s="38"/>
      <c r="AD169" s="38"/>
      <c r="AE169" s="38"/>
      <c r="AT169" s="17" t="s">
        <v>150</v>
      </c>
      <c r="AU169" s="17" t="s">
        <v>87</v>
      </c>
    </row>
    <row r="170" s="15" customFormat="1">
      <c r="A170" s="15"/>
      <c r="B170" s="264"/>
      <c r="C170" s="265"/>
      <c r="D170" s="229" t="s">
        <v>133</v>
      </c>
      <c r="E170" s="266" t="s">
        <v>1</v>
      </c>
      <c r="F170" s="267" t="s">
        <v>190</v>
      </c>
      <c r="G170" s="265"/>
      <c r="H170" s="266" t="s">
        <v>1</v>
      </c>
      <c r="I170" s="268"/>
      <c r="J170" s="265"/>
      <c r="K170" s="265"/>
      <c r="L170" s="269"/>
      <c r="M170" s="270"/>
      <c r="N170" s="271"/>
      <c r="O170" s="271"/>
      <c r="P170" s="271"/>
      <c r="Q170" s="271"/>
      <c r="R170" s="271"/>
      <c r="S170" s="271"/>
      <c r="T170" s="272"/>
      <c r="U170" s="15"/>
      <c r="V170" s="15"/>
      <c r="W170" s="15"/>
      <c r="X170" s="15"/>
      <c r="Y170" s="15"/>
      <c r="Z170" s="15"/>
      <c r="AA170" s="15"/>
      <c r="AB170" s="15"/>
      <c r="AC170" s="15"/>
      <c r="AD170" s="15"/>
      <c r="AE170" s="15"/>
      <c r="AT170" s="273" t="s">
        <v>133</v>
      </c>
      <c r="AU170" s="273" t="s">
        <v>87</v>
      </c>
      <c r="AV170" s="15" t="s">
        <v>84</v>
      </c>
      <c r="AW170" s="15" t="s">
        <v>32</v>
      </c>
      <c r="AX170" s="15" t="s">
        <v>76</v>
      </c>
      <c r="AY170" s="273" t="s">
        <v>124</v>
      </c>
    </row>
    <row r="171" s="13" customFormat="1">
      <c r="A171" s="13"/>
      <c r="B171" s="227"/>
      <c r="C171" s="228"/>
      <c r="D171" s="229" t="s">
        <v>133</v>
      </c>
      <c r="E171" s="230" t="s">
        <v>1</v>
      </c>
      <c r="F171" s="231" t="s">
        <v>199</v>
      </c>
      <c r="G171" s="228"/>
      <c r="H171" s="232">
        <v>243.25899999999999</v>
      </c>
      <c r="I171" s="233"/>
      <c r="J171" s="228"/>
      <c r="K171" s="228"/>
      <c r="L171" s="234"/>
      <c r="M171" s="235"/>
      <c r="N171" s="236"/>
      <c r="O171" s="236"/>
      <c r="P171" s="236"/>
      <c r="Q171" s="236"/>
      <c r="R171" s="236"/>
      <c r="S171" s="236"/>
      <c r="T171" s="237"/>
      <c r="U171" s="13"/>
      <c r="V171" s="13"/>
      <c r="W171" s="13"/>
      <c r="X171" s="13"/>
      <c r="Y171" s="13"/>
      <c r="Z171" s="13"/>
      <c r="AA171" s="13"/>
      <c r="AB171" s="13"/>
      <c r="AC171" s="13"/>
      <c r="AD171" s="13"/>
      <c r="AE171" s="13"/>
      <c r="AT171" s="238" t="s">
        <v>133</v>
      </c>
      <c r="AU171" s="238" t="s">
        <v>87</v>
      </c>
      <c r="AV171" s="13" t="s">
        <v>87</v>
      </c>
      <c r="AW171" s="13" t="s">
        <v>32</v>
      </c>
      <c r="AX171" s="13" t="s">
        <v>76</v>
      </c>
      <c r="AY171" s="238" t="s">
        <v>124</v>
      </c>
    </row>
    <row r="172" s="14" customFormat="1">
      <c r="A172" s="14"/>
      <c r="B172" s="239"/>
      <c r="C172" s="240"/>
      <c r="D172" s="229" t="s">
        <v>133</v>
      </c>
      <c r="E172" s="241" t="s">
        <v>1</v>
      </c>
      <c r="F172" s="242" t="s">
        <v>135</v>
      </c>
      <c r="G172" s="240"/>
      <c r="H172" s="243">
        <v>243.25899999999999</v>
      </c>
      <c r="I172" s="244"/>
      <c r="J172" s="240"/>
      <c r="K172" s="240"/>
      <c r="L172" s="245"/>
      <c r="M172" s="246"/>
      <c r="N172" s="247"/>
      <c r="O172" s="247"/>
      <c r="P172" s="247"/>
      <c r="Q172" s="247"/>
      <c r="R172" s="247"/>
      <c r="S172" s="247"/>
      <c r="T172" s="248"/>
      <c r="U172" s="14"/>
      <c r="V172" s="14"/>
      <c r="W172" s="14"/>
      <c r="X172" s="14"/>
      <c r="Y172" s="14"/>
      <c r="Z172" s="14"/>
      <c r="AA172" s="14"/>
      <c r="AB172" s="14"/>
      <c r="AC172" s="14"/>
      <c r="AD172" s="14"/>
      <c r="AE172" s="14"/>
      <c r="AT172" s="249" t="s">
        <v>133</v>
      </c>
      <c r="AU172" s="249" t="s">
        <v>87</v>
      </c>
      <c r="AV172" s="14" t="s">
        <v>131</v>
      </c>
      <c r="AW172" s="14" t="s">
        <v>32</v>
      </c>
      <c r="AX172" s="14" t="s">
        <v>84</v>
      </c>
      <c r="AY172" s="249" t="s">
        <v>124</v>
      </c>
    </row>
    <row r="173" s="2" customFormat="1" ht="16.5" customHeight="1">
      <c r="A173" s="38"/>
      <c r="B173" s="39"/>
      <c r="C173" s="214" t="s">
        <v>200</v>
      </c>
      <c r="D173" s="214" t="s">
        <v>126</v>
      </c>
      <c r="E173" s="215" t="s">
        <v>201</v>
      </c>
      <c r="F173" s="216" t="s">
        <v>202</v>
      </c>
      <c r="G173" s="217" t="s">
        <v>138</v>
      </c>
      <c r="H173" s="218">
        <v>5139.2799999999997</v>
      </c>
      <c r="I173" s="219"/>
      <c r="J173" s="220">
        <f>ROUND(I173*H173,2)</f>
        <v>0</v>
      </c>
      <c r="K173" s="216" t="s">
        <v>147</v>
      </c>
      <c r="L173" s="44"/>
      <c r="M173" s="221" t="s">
        <v>1</v>
      </c>
      <c r="N173" s="222" t="s">
        <v>41</v>
      </c>
      <c r="O173" s="91"/>
      <c r="P173" s="223">
        <f>O173*H173</f>
        <v>0</v>
      </c>
      <c r="Q173" s="223">
        <v>0</v>
      </c>
      <c r="R173" s="223">
        <f>Q173*H173</f>
        <v>0</v>
      </c>
      <c r="S173" s="223">
        <v>0.55000000000000004</v>
      </c>
      <c r="T173" s="224">
        <f>S173*H173</f>
        <v>2826.6040000000003</v>
      </c>
      <c r="U173" s="38"/>
      <c r="V173" s="38"/>
      <c r="W173" s="38"/>
      <c r="X173" s="38"/>
      <c r="Y173" s="38"/>
      <c r="Z173" s="38"/>
      <c r="AA173" s="38"/>
      <c r="AB173" s="38"/>
      <c r="AC173" s="38"/>
      <c r="AD173" s="38"/>
      <c r="AE173" s="38"/>
      <c r="AR173" s="225" t="s">
        <v>131</v>
      </c>
      <c r="AT173" s="225" t="s">
        <v>126</v>
      </c>
      <c r="AU173" s="225" t="s">
        <v>87</v>
      </c>
      <c r="AY173" s="17" t="s">
        <v>124</v>
      </c>
      <c r="BE173" s="226">
        <f>IF(N173="základní",J173,0)</f>
        <v>0</v>
      </c>
      <c r="BF173" s="226">
        <f>IF(N173="snížená",J173,0)</f>
        <v>0</v>
      </c>
      <c r="BG173" s="226">
        <f>IF(N173="zákl. přenesená",J173,0)</f>
        <v>0</v>
      </c>
      <c r="BH173" s="226">
        <f>IF(N173="sníž. přenesená",J173,0)</f>
        <v>0</v>
      </c>
      <c r="BI173" s="226">
        <f>IF(N173="nulová",J173,0)</f>
        <v>0</v>
      </c>
      <c r="BJ173" s="17" t="s">
        <v>84</v>
      </c>
      <c r="BK173" s="226">
        <f>ROUND(I173*H173,2)</f>
        <v>0</v>
      </c>
      <c r="BL173" s="17" t="s">
        <v>131</v>
      </c>
      <c r="BM173" s="225" t="s">
        <v>203</v>
      </c>
    </row>
    <row r="174" s="2" customFormat="1">
      <c r="A174" s="38"/>
      <c r="B174" s="39"/>
      <c r="C174" s="40"/>
      <c r="D174" s="229" t="s">
        <v>150</v>
      </c>
      <c r="E174" s="40"/>
      <c r="F174" s="260" t="s">
        <v>204</v>
      </c>
      <c r="G174" s="40"/>
      <c r="H174" s="40"/>
      <c r="I174" s="261"/>
      <c r="J174" s="40"/>
      <c r="K174" s="40"/>
      <c r="L174" s="44"/>
      <c r="M174" s="262"/>
      <c r="N174" s="263"/>
      <c r="O174" s="91"/>
      <c r="P174" s="91"/>
      <c r="Q174" s="91"/>
      <c r="R174" s="91"/>
      <c r="S174" s="91"/>
      <c r="T174" s="92"/>
      <c r="U174" s="38"/>
      <c r="V174" s="38"/>
      <c r="W174" s="38"/>
      <c r="X174" s="38"/>
      <c r="Y174" s="38"/>
      <c r="Z174" s="38"/>
      <c r="AA174" s="38"/>
      <c r="AB174" s="38"/>
      <c r="AC174" s="38"/>
      <c r="AD174" s="38"/>
      <c r="AE174" s="38"/>
      <c r="AT174" s="17" t="s">
        <v>150</v>
      </c>
      <c r="AU174" s="17" t="s">
        <v>87</v>
      </c>
    </row>
    <row r="175" s="12" customFormat="1" ht="22.8" customHeight="1">
      <c r="A175" s="12"/>
      <c r="B175" s="198"/>
      <c r="C175" s="199"/>
      <c r="D175" s="200" t="s">
        <v>75</v>
      </c>
      <c r="E175" s="212" t="s">
        <v>205</v>
      </c>
      <c r="F175" s="212" t="s">
        <v>206</v>
      </c>
      <c r="G175" s="199"/>
      <c r="H175" s="199"/>
      <c r="I175" s="202"/>
      <c r="J175" s="213">
        <f>BK175</f>
        <v>0</v>
      </c>
      <c r="K175" s="199"/>
      <c r="L175" s="204"/>
      <c r="M175" s="205"/>
      <c r="N175" s="206"/>
      <c r="O175" s="206"/>
      <c r="P175" s="207">
        <f>SUM(P176:P185)</f>
        <v>0</v>
      </c>
      <c r="Q175" s="206"/>
      <c r="R175" s="207">
        <f>SUM(R176:R185)</f>
        <v>0</v>
      </c>
      <c r="S175" s="206"/>
      <c r="T175" s="208">
        <f>SUM(T176:T185)</f>
        <v>0</v>
      </c>
      <c r="U175" s="12"/>
      <c r="V175" s="12"/>
      <c r="W175" s="12"/>
      <c r="X175" s="12"/>
      <c r="Y175" s="12"/>
      <c r="Z175" s="12"/>
      <c r="AA175" s="12"/>
      <c r="AB175" s="12"/>
      <c r="AC175" s="12"/>
      <c r="AD175" s="12"/>
      <c r="AE175" s="12"/>
      <c r="AR175" s="209" t="s">
        <v>84</v>
      </c>
      <c r="AT175" s="210" t="s">
        <v>75</v>
      </c>
      <c r="AU175" s="210" t="s">
        <v>84</v>
      </c>
      <c r="AY175" s="209" t="s">
        <v>124</v>
      </c>
      <c r="BK175" s="211">
        <f>SUM(BK176:BK185)</f>
        <v>0</v>
      </c>
    </row>
    <row r="176" s="2" customFormat="1" ht="16.5" customHeight="1">
      <c r="A176" s="38"/>
      <c r="B176" s="39"/>
      <c r="C176" s="214" t="s">
        <v>207</v>
      </c>
      <c r="D176" s="214" t="s">
        <v>126</v>
      </c>
      <c r="E176" s="215" t="s">
        <v>208</v>
      </c>
      <c r="F176" s="216" t="s">
        <v>209</v>
      </c>
      <c r="G176" s="217" t="s">
        <v>146</v>
      </c>
      <c r="H176" s="218">
        <v>3148.7190000000001</v>
      </c>
      <c r="I176" s="219"/>
      <c r="J176" s="220">
        <f>ROUND(I176*H176,2)</f>
        <v>0</v>
      </c>
      <c r="K176" s="216" t="s">
        <v>147</v>
      </c>
      <c r="L176" s="44"/>
      <c r="M176" s="221" t="s">
        <v>1</v>
      </c>
      <c r="N176" s="222" t="s">
        <v>41</v>
      </c>
      <c r="O176" s="91"/>
      <c r="P176" s="223">
        <f>O176*H176</f>
        <v>0</v>
      </c>
      <c r="Q176" s="223">
        <v>0</v>
      </c>
      <c r="R176" s="223">
        <f>Q176*H176</f>
        <v>0</v>
      </c>
      <c r="S176" s="223">
        <v>0</v>
      </c>
      <c r="T176" s="224">
        <f>S176*H176</f>
        <v>0</v>
      </c>
      <c r="U176" s="38"/>
      <c r="V176" s="38"/>
      <c r="W176" s="38"/>
      <c r="X176" s="38"/>
      <c r="Y176" s="38"/>
      <c r="Z176" s="38"/>
      <c r="AA176" s="38"/>
      <c r="AB176" s="38"/>
      <c r="AC176" s="38"/>
      <c r="AD176" s="38"/>
      <c r="AE176" s="38"/>
      <c r="AR176" s="225" t="s">
        <v>131</v>
      </c>
      <c r="AT176" s="225" t="s">
        <v>126</v>
      </c>
      <c r="AU176" s="225" t="s">
        <v>87</v>
      </c>
      <c r="AY176" s="17" t="s">
        <v>124</v>
      </c>
      <c r="BE176" s="226">
        <f>IF(N176="základní",J176,0)</f>
        <v>0</v>
      </c>
      <c r="BF176" s="226">
        <f>IF(N176="snížená",J176,0)</f>
        <v>0</v>
      </c>
      <c r="BG176" s="226">
        <f>IF(N176="zákl. přenesená",J176,0)</f>
        <v>0</v>
      </c>
      <c r="BH176" s="226">
        <f>IF(N176="sníž. přenesená",J176,0)</f>
        <v>0</v>
      </c>
      <c r="BI176" s="226">
        <f>IF(N176="nulová",J176,0)</f>
        <v>0</v>
      </c>
      <c r="BJ176" s="17" t="s">
        <v>84</v>
      </c>
      <c r="BK176" s="226">
        <f>ROUND(I176*H176,2)</f>
        <v>0</v>
      </c>
      <c r="BL176" s="17" t="s">
        <v>131</v>
      </c>
      <c r="BM176" s="225" t="s">
        <v>210</v>
      </c>
    </row>
    <row r="177" s="2" customFormat="1">
      <c r="A177" s="38"/>
      <c r="B177" s="39"/>
      <c r="C177" s="40"/>
      <c r="D177" s="229" t="s">
        <v>150</v>
      </c>
      <c r="E177" s="40"/>
      <c r="F177" s="260" t="s">
        <v>211</v>
      </c>
      <c r="G177" s="40"/>
      <c r="H177" s="40"/>
      <c r="I177" s="261"/>
      <c r="J177" s="40"/>
      <c r="K177" s="40"/>
      <c r="L177" s="44"/>
      <c r="M177" s="262"/>
      <c r="N177" s="263"/>
      <c r="O177" s="91"/>
      <c r="P177" s="91"/>
      <c r="Q177" s="91"/>
      <c r="R177" s="91"/>
      <c r="S177" s="91"/>
      <c r="T177" s="92"/>
      <c r="U177" s="38"/>
      <c r="V177" s="38"/>
      <c r="W177" s="38"/>
      <c r="X177" s="38"/>
      <c r="Y177" s="38"/>
      <c r="Z177" s="38"/>
      <c r="AA177" s="38"/>
      <c r="AB177" s="38"/>
      <c r="AC177" s="38"/>
      <c r="AD177" s="38"/>
      <c r="AE177" s="38"/>
      <c r="AT177" s="17" t="s">
        <v>150</v>
      </c>
      <c r="AU177" s="17" t="s">
        <v>87</v>
      </c>
    </row>
    <row r="178" s="2" customFormat="1" ht="16.5" customHeight="1">
      <c r="A178" s="38"/>
      <c r="B178" s="39"/>
      <c r="C178" s="214" t="s">
        <v>212</v>
      </c>
      <c r="D178" s="214" t="s">
        <v>126</v>
      </c>
      <c r="E178" s="215" t="s">
        <v>213</v>
      </c>
      <c r="F178" s="216" t="s">
        <v>214</v>
      </c>
      <c r="G178" s="217" t="s">
        <v>215</v>
      </c>
      <c r="H178" s="218">
        <v>-1</v>
      </c>
      <c r="I178" s="219"/>
      <c r="J178" s="220">
        <f>ROUND(I178*H178,2)</f>
        <v>0</v>
      </c>
      <c r="K178" s="216" t="s">
        <v>147</v>
      </c>
      <c r="L178" s="44"/>
      <c r="M178" s="221" t="s">
        <v>1</v>
      </c>
      <c r="N178" s="222" t="s">
        <v>41</v>
      </c>
      <c r="O178" s="91"/>
      <c r="P178" s="223">
        <f>O178*H178</f>
        <v>0</v>
      </c>
      <c r="Q178" s="223">
        <v>0</v>
      </c>
      <c r="R178" s="223">
        <f>Q178*H178</f>
        <v>0</v>
      </c>
      <c r="S178" s="223">
        <v>0</v>
      </c>
      <c r="T178" s="224">
        <f>S178*H178</f>
        <v>0</v>
      </c>
      <c r="U178" s="38"/>
      <c r="V178" s="38"/>
      <c r="W178" s="38"/>
      <c r="X178" s="38"/>
      <c r="Y178" s="38"/>
      <c r="Z178" s="38"/>
      <c r="AA178" s="38"/>
      <c r="AB178" s="38"/>
      <c r="AC178" s="38"/>
      <c r="AD178" s="38"/>
      <c r="AE178" s="38"/>
      <c r="AR178" s="225" t="s">
        <v>131</v>
      </c>
      <c r="AT178" s="225" t="s">
        <v>126</v>
      </c>
      <c r="AU178" s="225" t="s">
        <v>87</v>
      </c>
      <c r="AY178" s="17" t="s">
        <v>124</v>
      </c>
      <c r="BE178" s="226">
        <f>IF(N178="základní",J178,0)</f>
        <v>0</v>
      </c>
      <c r="BF178" s="226">
        <f>IF(N178="snížená",J178,0)</f>
        <v>0</v>
      </c>
      <c r="BG178" s="226">
        <f>IF(N178="zákl. přenesená",J178,0)</f>
        <v>0</v>
      </c>
      <c r="BH178" s="226">
        <f>IF(N178="sníž. přenesená",J178,0)</f>
        <v>0</v>
      </c>
      <c r="BI178" s="226">
        <f>IF(N178="nulová",J178,0)</f>
        <v>0</v>
      </c>
      <c r="BJ178" s="17" t="s">
        <v>84</v>
      </c>
      <c r="BK178" s="226">
        <f>ROUND(I178*H178,2)</f>
        <v>0</v>
      </c>
      <c r="BL178" s="17" t="s">
        <v>131</v>
      </c>
      <c r="BM178" s="225" t="s">
        <v>216</v>
      </c>
    </row>
    <row r="179" s="2" customFormat="1">
      <c r="A179" s="38"/>
      <c r="B179" s="39"/>
      <c r="C179" s="40"/>
      <c r="D179" s="229" t="s">
        <v>150</v>
      </c>
      <c r="E179" s="40"/>
      <c r="F179" s="260" t="s">
        <v>217</v>
      </c>
      <c r="G179" s="40"/>
      <c r="H179" s="40"/>
      <c r="I179" s="261"/>
      <c r="J179" s="40"/>
      <c r="K179" s="40"/>
      <c r="L179" s="44"/>
      <c r="M179" s="262"/>
      <c r="N179" s="263"/>
      <c r="O179" s="91"/>
      <c r="P179" s="91"/>
      <c r="Q179" s="91"/>
      <c r="R179" s="91"/>
      <c r="S179" s="91"/>
      <c r="T179" s="92"/>
      <c r="U179" s="38"/>
      <c r="V179" s="38"/>
      <c r="W179" s="38"/>
      <c r="X179" s="38"/>
      <c r="Y179" s="38"/>
      <c r="Z179" s="38"/>
      <c r="AA179" s="38"/>
      <c r="AB179" s="38"/>
      <c r="AC179" s="38"/>
      <c r="AD179" s="38"/>
      <c r="AE179" s="38"/>
      <c r="AT179" s="17" t="s">
        <v>150</v>
      </c>
      <c r="AU179" s="17" t="s">
        <v>87</v>
      </c>
    </row>
    <row r="180" s="2" customFormat="1" ht="16.5" customHeight="1">
      <c r="A180" s="38"/>
      <c r="B180" s="39"/>
      <c r="C180" s="214" t="s">
        <v>8</v>
      </c>
      <c r="D180" s="214" t="s">
        <v>126</v>
      </c>
      <c r="E180" s="215" t="s">
        <v>218</v>
      </c>
      <c r="F180" s="216" t="s">
        <v>219</v>
      </c>
      <c r="G180" s="217" t="s">
        <v>146</v>
      </c>
      <c r="H180" s="218">
        <v>0.10000000000000001</v>
      </c>
      <c r="I180" s="219"/>
      <c r="J180" s="220">
        <f>ROUND(I180*H180,2)</f>
        <v>0</v>
      </c>
      <c r="K180" s="216" t="s">
        <v>147</v>
      </c>
      <c r="L180" s="44"/>
      <c r="M180" s="221" t="s">
        <v>1</v>
      </c>
      <c r="N180" s="222" t="s">
        <v>41</v>
      </c>
      <c r="O180" s="91"/>
      <c r="P180" s="223">
        <f>O180*H180</f>
        <v>0</v>
      </c>
      <c r="Q180" s="223">
        <v>0</v>
      </c>
      <c r="R180" s="223">
        <f>Q180*H180</f>
        <v>0</v>
      </c>
      <c r="S180" s="223">
        <v>0</v>
      </c>
      <c r="T180" s="224">
        <f>S180*H180</f>
        <v>0</v>
      </c>
      <c r="U180" s="38"/>
      <c r="V180" s="38"/>
      <c r="W180" s="38"/>
      <c r="X180" s="38"/>
      <c r="Y180" s="38"/>
      <c r="Z180" s="38"/>
      <c r="AA180" s="38"/>
      <c r="AB180" s="38"/>
      <c r="AC180" s="38"/>
      <c r="AD180" s="38"/>
      <c r="AE180" s="38"/>
      <c r="AR180" s="225" t="s">
        <v>131</v>
      </c>
      <c r="AT180" s="225" t="s">
        <v>126</v>
      </c>
      <c r="AU180" s="225" t="s">
        <v>87</v>
      </c>
      <c r="AY180" s="17" t="s">
        <v>124</v>
      </c>
      <c r="BE180" s="226">
        <f>IF(N180="základní",J180,0)</f>
        <v>0</v>
      </c>
      <c r="BF180" s="226">
        <f>IF(N180="snížená",J180,0)</f>
        <v>0</v>
      </c>
      <c r="BG180" s="226">
        <f>IF(N180="zákl. přenesená",J180,0)</f>
        <v>0</v>
      </c>
      <c r="BH180" s="226">
        <f>IF(N180="sníž. přenesená",J180,0)</f>
        <v>0</v>
      </c>
      <c r="BI180" s="226">
        <f>IF(N180="nulová",J180,0)</f>
        <v>0</v>
      </c>
      <c r="BJ180" s="17" t="s">
        <v>84</v>
      </c>
      <c r="BK180" s="226">
        <f>ROUND(I180*H180,2)</f>
        <v>0</v>
      </c>
      <c r="BL180" s="17" t="s">
        <v>131</v>
      </c>
      <c r="BM180" s="225" t="s">
        <v>220</v>
      </c>
    </row>
    <row r="181" s="2" customFormat="1">
      <c r="A181" s="38"/>
      <c r="B181" s="39"/>
      <c r="C181" s="40"/>
      <c r="D181" s="229" t="s">
        <v>150</v>
      </c>
      <c r="E181" s="40"/>
      <c r="F181" s="260" t="s">
        <v>221</v>
      </c>
      <c r="G181" s="40"/>
      <c r="H181" s="40"/>
      <c r="I181" s="261"/>
      <c r="J181" s="40"/>
      <c r="K181" s="40"/>
      <c r="L181" s="44"/>
      <c r="M181" s="262"/>
      <c r="N181" s="263"/>
      <c r="O181" s="91"/>
      <c r="P181" s="91"/>
      <c r="Q181" s="91"/>
      <c r="R181" s="91"/>
      <c r="S181" s="91"/>
      <c r="T181" s="92"/>
      <c r="U181" s="38"/>
      <c r="V181" s="38"/>
      <c r="W181" s="38"/>
      <c r="X181" s="38"/>
      <c r="Y181" s="38"/>
      <c r="Z181" s="38"/>
      <c r="AA181" s="38"/>
      <c r="AB181" s="38"/>
      <c r="AC181" s="38"/>
      <c r="AD181" s="38"/>
      <c r="AE181" s="38"/>
      <c r="AT181" s="17" t="s">
        <v>150</v>
      </c>
      <c r="AU181" s="17" t="s">
        <v>87</v>
      </c>
    </row>
    <row r="182" s="2" customFormat="1" ht="16.5" customHeight="1">
      <c r="A182" s="38"/>
      <c r="B182" s="39"/>
      <c r="C182" s="214" t="s">
        <v>222</v>
      </c>
      <c r="D182" s="214" t="s">
        <v>126</v>
      </c>
      <c r="E182" s="215" t="s">
        <v>223</v>
      </c>
      <c r="F182" s="216" t="s">
        <v>224</v>
      </c>
      <c r="G182" s="217" t="s">
        <v>146</v>
      </c>
      <c r="H182" s="218">
        <v>3148.7190000000001</v>
      </c>
      <c r="I182" s="219"/>
      <c r="J182" s="220">
        <f>ROUND(I182*H182,2)</f>
        <v>0</v>
      </c>
      <c r="K182" s="216" t="s">
        <v>130</v>
      </c>
      <c r="L182" s="44"/>
      <c r="M182" s="221" t="s">
        <v>1</v>
      </c>
      <c r="N182" s="222" t="s">
        <v>41</v>
      </c>
      <c r="O182" s="91"/>
      <c r="P182" s="223">
        <f>O182*H182</f>
        <v>0</v>
      </c>
      <c r="Q182" s="223">
        <v>0</v>
      </c>
      <c r="R182" s="223">
        <f>Q182*H182</f>
        <v>0</v>
      </c>
      <c r="S182" s="223">
        <v>0</v>
      </c>
      <c r="T182" s="224">
        <f>S182*H182</f>
        <v>0</v>
      </c>
      <c r="U182" s="38"/>
      <c r="V182" s="38"/>
      <c r="W182" s="38"/>
      <c r="X182" s="38"/>
      <c r="Y182" s="38"/>
      <c r="Z182" s="38"/>
      <c r="AA182" s="38"/>
      <c r="AB182" s="38"/>
      <c r="AC182" s="38"/>
      <c r="AD182" s="38"/>
      <c r="AE182" s="38"/>
      <c r="AR182" s="225" t="s">
        <v>131</v>
      </c>
      <c r="AT182" s="225" t="s">
        <v>126</v>
      </c>
      <c r="AU182" s="225" t="s">
        <v>87</v>
      </c>
      <c r="AY182" s="17" t="s">
        <v>124</v>
      </c>
      <c r="BE182" s="226">
        <f>IF(N182="základní",J182,0)</f>
        <v>0</v>
      </c>
      <c r="BF182" s="226">
        <f>IF(N182="snížená",J182,0)</f>
        <v>0</v>
      </c>
      <c r="BG182" s="226">
        <f>IF(N182="zákl. přenesená",J182,0)</f>
        <v>0</v>
      </c>
      <c r="BH182" s="226">
        <f>IF(N182="sníž. přenesená",J182,0)</f>
        <v>0</v>
      </c>
      <c r="BI182" s="226">
        <f>IF(N182="nulová",J182,0)</f>
        <v>0</v>
      </c>
      <c r="BJ182" s="17" t="s">
        <v>84</v>
      </c>
      <c r="BK182" s="226">
        <f>ROUND(I182*H182,2)</f>
        <v>0</v>
      </c>
      <c r="BL182" s="17" t="s">
        <v>131</v>
      </c>
      <c r="BM182" s="225" t="s">
        <v>225</v>
      </c>
    </row>
    <row r="183" s="2" customFormat="1" ht="16.5" customHeight="1">
      <c r="A183" s="38"/>
      <c r="B183" s="39"/>
      <c r="C183" s="214" t="s">
        <v>226</v>
      </c>
      <c r="D183" s="214" t="s">
        <v>126</v>
      </c>
      <c r="E183" s="215" t="s">
        <v>227</v>
      </c>
      <c r="F183" s="216" t="s">
        <v>228</v>
      </c>
      <c r="G183" s="217" t="s">
        <v>146</v>
      </c>
      <c r="H183" s="218">
        <v>62974.379999999997</v>
      </c>
      <c r="I183" s="219"/>
      <c r="J183" s="220">
        <f>ROUND(I183*H183,2)</f>
        <v>0</v>
      </c>
      <c r="K183" s="216" t="s">
        <v>130</v>
      </c>
      <c r="L183" s="44"/>
      <c r="M183" s="221" t="s">
        <v>1</v>
      </c>
      <c r="N183" s="222" t="s">
        <v>41</v>
      </c>
      <c r="O183" s="91"/>
      <c r="P183" s="223">
        <f>O183*H183</f>
        <v>0</v>
      </c>
      <c r="Q183" s="223">
        <v>0</v>
      </c>
      <c r="R183" s="223">
        <f>Q183*H183</f>
        <v>0</v>
      </c>
      <c r="S183" s="223">
        <v>0</v>
      </c>
      <c r="T183" s="224">
        <f>S183*H183</f>
        <v>0</v>
      </c>
      <c r="U183" s="38"/>
      <c r="V183" s="38"/>
      <c r="W183" s="38"/>
      <c r="X183" s="38"/>
      <c r="Y183" s="38"/>
      <c r="Z183" s="38"/>
      <c r="AA183" s="38"/>
      <c r="AB183" s="38"/>
      <c r="AC183" s="38"/>
      <c r="AD183" s="38"/>
      <c r="AE183" s="38"/>
      <c r="AR183" s="225" t="s">
        <v>131</v>
      </c>
      <c r="AT183" s="225" t="s">
        <v>126</v>
      </c>
      <c r="AU183" s="225" t="s">
        <v>87</v>
      </c>
      <c r="AY183" s="17" t="s">
        <v>124</v>
      </c>
      <c r="BE183" s="226">
        <f>IF(N183="základní",J183,0)</f>
        <v>0</v>
      </c>
      <c r="BF183" s="226">
        <f>IF(N183="snížená",J183,0)</f>
        <v>0</v>
      </c>
      <c r="BG183" s="226">
        <f>IF(N183="zákl. přenesená",J183,0)</f>
        <v>0</v>
      </c>
      <c r="BH183" s="226">
        <f>IF(N183="sníž. přenesená",J183,0)</f>
        <v>0</v>
      </c>
      <c r="BI183" s="226">
        <f>IF(N183="nulová",J183,0)</f>
        <v>0</v>
      </c>
      <c r="BJ183" s="17" t="s">
        <v>84</v>
      </c>
      <c r="BK183" s="226">
        <f>ROUND(I183*H183,2)</f>
        <v>0</v>
      </c>
      <c r="BL183" s="17" t="s">
        <v>131</v>
      </c>
      <c r="BM183" s="225" t="s">
        <v>229</v>
      </c>
    </row>
    <row r="184" s="13" customFormat="1">
      <c r="A184" s="13"/>
      <c r="B184" s="227"/>
      <c r="C184" s="228"/>
      <c r="D184" s="229" t="s">
        <v>133</v>
      </c>
      <c r="E184" s="228"/>
      <c r="F184" s="231" t="s">
        <v>230</v>
      </c>
      <c r="G184" s="228"/>
      <c r="H184" s="232">
        <v>62974.379999999997</v>
      </c>
      <c r="I184" s="233"/>
      <c r="J184" s="228"/>
      <c r="K184" s="228"/>
      <c r="L184" s="234"/>
      <c r="M184" s="235"/>
      <c r="N184" s="236"/>
      <c r="O184" s="236"/>
      <c r="P184" s="236"/>
      <c r="Q184" s="236"/>
      <c r="R184" s="236"/>
      <c r="S184" s="236"/>
      <c r="T184" s="237"/>
      <c r="U184" s="13"/>
      <c r="V184" s="13"/>
      <c r="W184" s="13"/>
      <c r="X184" s="13"/>
      <c r="Y184" s="13"/>
      <c r="Z184" s="13"/>
      <c r="AA184" s="13"/>
      <c r="AB184" s="13"/>
      <c r="AC184" s="13"/>
      <c r="AD184" s="13"/>
      <c r="AE184" s="13"/>
      <c r="AT184" s="238" t="s">
        <v>133</v>
      </c>
      <c r="AU184" s="238" t="s">
        <v>87</v>
      </c>
      <c r="AV184" s="13" t="s">
        <v>87</v>
      </c>
      <c r="AW184" s="13" t="s">
        <v>4</v>
      </c>
      <c r="AX184" s="13" t="s">
        <v>84</v>
      </c>
      <c r="AY184" s="238" t="s">
        <v>124</v>
      </c>
    </row>
    <row r="185" s="2" customFormat="1" ht="16.5" customHeight="1">
      <c r="A185" s="38"/>
      <c r="B185" s="39"/>
      <c r="C185" s="214" t="s">
        <v>231</v>
      </c>
      <c r="D185" s="214" t="s">
        <v>126</v>
      </c>
      <c r="E185" s="215" t="s">
        <v>232</v>
      </c>
      <c r="F185" s="216" t="s">
        <v>233</v>
      </c>
      <c r="G185" s="217" t="s">
        <v>146</v>
      </c>
      <c r="H185" s="218">
        <v>3009.7190000000001</v>
      </c>
      <c r="I185" s="219"/>
      <c r="J185" s="220">
        <f>ROUND(I185*H185,2)</f>
        <v>0</v>
      </c>
      <c r="K185" s="216" t="s">
        <v>130</v>
      </c>
      <c r="L185" s="44"/>
      <c r="M185" s="221" t="s">
        <v>1</v>
      </c>
      <c r="N185" s="222" t="s">
        <v>41</v>
      </c>
      <c r="O185" s="91"/>
      <c r="P185" s="223">
        <f>O185*H185</f>
        <v>0</v>
      </c>
      <c r="Q185" s="223">
        <v>0</v>
      </c>
      <c r="R185" s="223">
        <f>Q185*H185</f>
        <v>0</v>
      </c>
      <c r="S185" s="223">
        <v>0</v>
      </c>
      <c r="T185" s="224">
        <f>S185*H185</f>
        <v>0</v>
      </c>
      <c r="U185" s="38"/>
      <c r="V185" s="38"/>
      <c r="W185" s="38"/>
      <c r="X185" s="38"/>
      <c r="Y185" s="38"/>
      <c r="Z185" s="38"/>
      <c r="AA185" s="38"/>
      <c r="AB185" s="38"/>
      <c r="AC185" s="38"/>
      <c r="AD185" s="38"/>
      <c r="AE185" s="38"/>
      <c r="AR185" s="225" t="s">
        <v>131</v>
      </c>
      <c r="AT185" s="225" t="s">
        <v>126</v>
      </c>
      <c r="AU185" s="225" t="s">
        <v>87</v>
      </c>
      <c r="AY185" s="17" t="s">
        <v>124</v>
      </c>
      <c r="BE185" s="226">
        <f>IF(N185="základní",J185,0)</f>
        <v>0</v>
      </c>
      <c r="BF185" s="226">
        <f>IF(N185="snížená",J185,0)</f>
        <v>0</v>
      </c>
      <c r="BG185" s="226">
        <f>IF(N185="zákl. přenesená",J185,0)</f>
        <v>0</v>
      </c>
      <c r="BH185" s="226">
        <f>IF(N185="sníž. přenesená",J185,0)</f>
        <v>0</v>
      </c>
      <c r="BI185" s="226">
        <f>IF(N185="nulová",J185,0)</f>
        <v>0</v>
      </c>
      <c r="BJ185" s="17" t="s">
        <v>84</v>
      </c>
      <c r="BK185" s="226">
        <f>ROUND(I185*H185,2)</f>
        <v>0</v>
      </c>
      <c r="BL185" s="17" t="s">
        <v>131</v>
      </c>
      <c r="BM185" s="225" t="s">
        <v>234</v>
      </c>
    </row>
    <row r="186" s="12" customFormat="1" ht="25.92" customHeight="1">
      <c r="A186" s="12"/>
      <c r="B186" s="198"/>
      <c r="C186" s="199"/>
      <c r="D186" s="200" t="s">
        <v>75</v>
      </c>
      <c r="E186" s="201" t="s">
        <v>235</v>
      </c>
      <c r="F186" s="201" t="s">
        <v>235</v>
      </c>
      <c r="G186" s="199"/>
      <c r="H186" s="199"/>
      <c r="I186" s="202"/>
      <c r="J186" s="203">
        <f>BK186</f>
        <v>0</v>
      </c>
      <c r="K186" s="199"/>
      <c r="L186" s="204"/>
      <c r="M186" s="205"/>
      <c r="N186" s="206"/>
      <c r="O186" s="206"/>
      <c r="P186" s="207">
        <f>P187+P190+P193+P198+P203</f>
        <v>0</v>
      </c>
      <c r="Q186" s="206"/>
      <c r="R186" s="207">
        <f>R187+R190+R193+R198+R203</f>
        <v>0</v>
      </c>
      <c r="S186" s="206"/>
      <c r="T186" s="208">
        <f>T187+T190+T193+T198+T203</f>
        <v>0</v>
      </c>
      <c r="U186" s="12"/>
      <c r="V186" s="12"/>
      <c r="W186" s="12"/>
      <c r="X186" s="12"/>
      <c r="Y186" s="12"/>
      <c r="Z186" s="12"/>
      <c r="AA186" s="12"/>
      <c r="AB186" s="12"/>
      <c r="AC186" s="12"/>
      <c r="AD186" s="12"/>
      <c r="AE186" s="12"/>
      <c r="AR186" s="209" t="s">
        <v>157</v>
      </c>
      <c r="AT186" s="210" t="s">
        <v>75</v>
      </c>
      <c r="AU186" s="210" t="s">
        <v>76</v>
      </c>
      <c r="AY186" s="209" t="s">
        <v>124</v>
      </c>
      <c r="BK186" s="211">
        <f>BK187+BK190+BK193+BK198+BK203</f>
        <v>0</v>
      </c>
    </row>
    <row r="187" s="12" customFormat="1" ht="22.8" customHeight="1">
      <c r="A187" s="12"/>
      <c r="B187" s="198"/>
      <c r="C187" s="199"/>
      <c r="D187" s="200" t="s">
        <v>75</v>
      </c>
      <c r="E187" s="212" t="s">
        <v>236</v>
      </c>
      <c r="F187" s="212" t="s">
        <v>237</v>
      </c>
      <c r="G187" s="199"/>
      <c r="H187" s="199"/>
      <c r="I187" s="202"/>
      <c r="J187" s="213">
        <f>BK187</f>
        <v>0</v>
      </c>
      <c r="K187" s="199"/>
      <c r="L187" s="204"/>
      <c r="M187" s="205"/>
      <c r="N187" s="206"/>
      <c r="O187" s="206"/>
      <c r="P187" s="207">
        <f>SUM(P188:P189)</f>
        <v>0</v>
      </c>
      <c r="Q187" s="206"/>
      <c r="R187" s="207">
        <f>SUM(R188:R189)</f>
        <v>0</v>
      </c>
      <c r="S187" s="206"/>
      <c r="T187" s="208">
        <f>SUM(T188:T189)</f>
        <v>0</v>
      </c>
      <c r="U187" s="12"/>
      <c r="V187" s="12"/>
      <c r="W187" s="12"/>
      <c r="X187" s="12"/>
      <c r="Y187" s="12"/>
      <c r="Z187" s="12"/>
      <c r="AA187" s="12"/>
      <c r="AB187" s="12"/>
      <c r="AC187" s="12"/>
      <c r="AD187" s="12"/>
      <c r="AE187" s="12"/>
      <c r="AR187" s="209" t="s">
        <v>157</v>
      </c>
      <c r="AT187" s="210" t="s">
        <v>75</v>
      </c>
      <c r="AU187" s="210" t="s">
        <v>84</v>
      </c>
      <c r="AY187" s="209" t="s">
        <v>124</v>
      </c>
      <c r="BK187" s="211">
        <f>SUM(BK188:BK189)</f>
        <v>0</v>
      </c>
    </row>
    <row r="188" s="2" customFormat="1" ht="16.5" customHeight="1">
      <c r="A188" s="38"/>
      <c r="B188" s="39"/>
      <c r="C188" s="214" t="s">
        <v>238</v>
      </c>
      <c r="D188" s="214" t="s">
        <v>126</v>
      </c>
      <c r="E188" s="215" t="s">
        <v>239</v>
      </c>
      <c r="F188" s="216" t="s">
        <v>240</v>
      </c>
      <c r="G188" s="217" t="s">
        <v>215</v>
      </c>
      <c r="H188" s="218">
        <v>1</v>
      </c>
      <c r="I188" s="219"/>
      <c r="J188" s="220">
        <f>ROUND(I188*H188,2)</f>
        <v>0</v>
      </c>
      <c r="K188" s="216" t="s">
        <v>130</v>
      </c>
      <c r="L188" s="44"/>
      <c r="M188" s="221" t="s">
        <v>1</v>
      </c>
      <c r="N188" s="222" t="s">
        <v>41</v>
      </c>
      <c r="O188" s="91"/>
      <c r="P188" s="223">
        <f>O188*H188</f>
        <v>0</v>
      </c>
      <c r="Q188" s="223">
        <v>0</v>
      </c>
      <c r="R188" s="223">
        <f>Q188*H188</f>
        <v>0</v>
      </c>
      <c r="S188" s="223">
        <v>0</v>
      </c>
      <c r="T188" s="224">
        <f>S188*H188</f>
        <v>0</v>
      </c>
      <c r="U188" s="38"/>
      <c r="V188" s="38"/>
      <c r="W188" s="38"/>
      <c r="X188" s="38"/>
      <c r="Y188" s="38"/>
      <c r="Z188" s="38"/>
      <c r="AA188" s="38"/>
      <c r="AB188" s="38"/>
      <c r="AC188" s="38"/>
      <c r="AD188" s="38"/>
      <c r="AE188" s="38"/>
      <c r="AR188" s="225" t="s">
        <v>241</v>
      </c>
      <c r="AT188" s="225" t="s">
        <v>126</v>
      </c>
      <c r="AU188" s="225" t="s">
        <v>87</v>
      </c>
      <c r="AY188" s="17" t="s">
        <v>124</v>
      </c>
      <c r="BE188" s="226">
        <f>IF(N188="základní",J188,0)</f>
        <v>0</v>
      </c>
      <c r="BF188" s="226">
        <f>IF(N188="snížená",J188,0)</f>
        <v>0</v>
      </c>
      <c r="BG188" s="226">
        <f>IF(N188="zákl. přenesená",J188,0)</f>
        <v>0</v>
      </c>
      <c r="BH188" s="226">
        <f>IF(N188="sníž. přenesená",J188,0)</f>
        <v>0</v>
      </c>
      <c r="BI188" s="226">
        <f>IF(N188="nulová",J188,0)</f>
        <v>0</v>
      </c>
      <c r="BJ188" s="17" t="s">
        <v>84</v>
      </c>
      <c r="BK188" s="226">
        <f>ROUND(I188*H188,2)</f>
        <v>0</v>
      </c>
      <c r="BL188" s="17" t="s">
        <v>241</v>
      </c>
      <c r="BM188" s="225" t="s">
        <v>242</v>
      </c>
    </row>
    <row r="189" s="2" customFormat="1">
      <c r="A189" s="38"/>
      <c r="B189" s="39"/>
      <c r="C189" s="40"/>
      <c r="D189" s="229" t="s">
        <v>150</v>
      </c>
      <c r="E189" s="40"/>
      <c r="F189" s="260" t="s">
        <v>243</v>
      </c>
      <c r="G189" s="40"/>
      <c r="H189" s="40"/>
      <c r="I189" s="261"/>
      <c r="J189" s="40"/>
      <c r="K189" s="40"/>
      <c r="L189" s="44"/>
      <c r="M189" s="262"/>
      <c r="N189" s="263"/>
      <c r="O189" s="91"/>
      <c r="P189" s="91"/>
      <c r="Q189" s="91"/>
      <c r="R189" s="91"/>
      <c r="S189" s="91"/>
      <c r="T189" s="92"/>
      <c r="U189" s="38"/>
      <c r="V189" s="38"/>
      <c r="W189" s="38"/>
      <c r="X189" s="38"/>
      <c r="Y189" s="38"/>
      <c r="Z189" s="38"/>
      <c r="AA189" s="38"/>
      <c r="AB189" s="38"/>
      <c r="AC189" s="38"/>
      <c r="AD189" s="38"/>
      <c r="AE189" s="38"/>
      <c r="AT189" s="17" t="s">
        <v>150</v>
      </c>
      <c r="AU189" s="17" t="s">
        <v>87</v>
      </c>
    </row>
    <row r="190" s="12" customFormat="1" ht="22.8" customHeight="1">
      <c r="A190" s="12"/>
      <c r="B190" s="198"/>
      <c r="C190" s="199"/>
      <c r="D190" s="200" t="s">
        <v>75</v>
      </c>
      <c r="E190" s="212" t="s">
        <v>244</v>
      </c>
      <c r="F190" s="212" t="s">
        <v>245</v>
      </c>
      <c r="G190" s="199"/>
      <c r="H190" s="199"/>
      <c r="I190" s="202"/>
      <c r="J190" s="213">
        <f>BK190</f>
        <v>0</v>
      </c>
      <c r="K190" s="199"/>
      <c r="L190" s="204"/>
      <c r="M190" s="205"/>
      <c r="N190" s="206"/>
      <c r="O190" s="206"/>
      <c r="P190" s="207">
        <f>SUM(P191:P192)</f>
        <v>0</v>
      </c>
      <c r="Q190" s="206"/>
      <c r="R190" s="207">
        <f>SUM(R191:R192)</f>
        <v>0</v>
      </c>
      <c r="S190" s="206"/>
      <c r="T190" s="208">
        <f>SUM(T191:T192)</f>
        <v>0</v>
      </c>
      <c r="U190" s="12"/>
      <c r="V190" s="12"/>
      <c r="W190" s="12"/>
      <c r="X190" s="12"/>
      <c r="Y190" s="12"/>
      <c r="Z190" s="12"/>
      <c r="AA190" s="12"/>
      <c r="AB190" s="12"/>
      <c r="AC190" s="12"/>
      <c r="AD190" s="12"/>
      <c r="AE190" s="12"/>
      <c r="AR190" s="209" t="s">
        <v>157</v>
      </c>
      <c r="AT190" s="210" t="s">
        <v>75</v>
      </c>
      <c r="AU190" s="210" t="s">
        <v>84</v>
      </c>
      <c r="AY190" s="209" t="s">
        <v>124</v>
      </c>
      <c r="BK190" s="211">
        <f>SUM(BK191:BK192)</f>
        <v>0</v>
      </c>
    </row>
    <row r="191" s="2" customFormat="1" ht="16.5" customHeight="1">
      <c r="A191" s="38"/>
      <c r="B191" s="39"/>
      <c r="C191" s="214" t="s">
        <v>246</v>
      </c>
      <c r="D191" s="214" t="s">
        <v>126</v>
      </c>
      <c r="E191" s="215" t="s">
        <v>247</v>
      </c>
      <c r="F191" s="216" t="s">
        <v>248</v>
      </c>
      <c r="G191" s="217" t="s">
        <v>215</v>
      </c>
      <c r="H191" s="218">
        <v>1</v>
      </c>
      <c r="I191" s="219"/>
      <c r="J191" s="220">
        <f>ROUND(I191*H191,2)</f>
        <v>0</v>
      </c>
      <c r="K191" s="216" t="s">
        <v>130</v>
      </c>
      <c r="L191" s="44"/>
      <c r="M191" s="221" t="s">
        <v>1</v>
      </c>
      <c r="N191" s="222" t="s">
        <v>41</v>
      </c>
      <c r="O191" s="91"/>
      <c r="P191" s="223">
        <f>O191*H191</f>
        <v>0</v>
      </c>
      <c r="Q191" s="223">
        <v>0</v>
      </c>
      <c r="R191" s="223">
        <f>Q191*H191</f>
        <v>0</v>
      </c>
      <c r="S191" s="223">
        <v>0</v>
      </c>
      <c r="T191" s="224">
        <f>S191*H191</f>
        <v>0</v>
      </c>
      <c r="U191" s="38"/>
      <c r="V191" s="38"/>
      <c r="W191" s="38"/>
      <c r="X191" s="38"/>
      <c r="Y191" s="38"/>
      <c r="Z191" s="38"/>
      <c r="AA191" s="38"/>
      <c r="AB191" s="38"/>
      <c r="AC191" s="38"/>
      <c r="AD191" s="38"/>
      <c r="AE191" s="38"/>
      <c r="AR191" s="225" t="s">
        <v>241</v>
      </c>
      <c r="AT191" s="225" t="s">
        <v>126</v>
      </c>
      <c r="AU191" s="225" t="s">
        <v>87</v>
      </c>
      <c r="AY191" s="17" t="s">
        <v>124</v>
      </c>
      <c r="BE191" s="226">
        <f>IF(N191="základní",J191,0)</f>
        <v>0</v>
      </c>
      <c r="BF191" s="226">
        <f>IF(N191="snížená",J191,0)</f>
        <v>0</v>
      </c>
      <c r="BG191" s="226">
        <f>IF(N191="zákl. přenesená",J191,0)</f>
        <v>0</v>
      </c>
      <c r="BH191" s="226">
        <f>IF(N191="sníž. přenesená",J191,0)</f>
        <v>0</v>
      </c>
      <c r="BI191" s="226">
        <f>IF(N191="nulová",J191,0)</f>
        <v>0</v>
      </c>
      <c r="BJ191" s="17" t="s">
        <v>84</v>
      </c>
      <c r="BK191" s="226">
        <f>ROUND(I191*H191,2)</f>
        <v>0</v>
      </c>
      <c r="BL191" s="17" t="s">
        <v>241</v>
      </c>
      <c r="BM191" s="225" t="s">
        <v>249</v>
      </c>
    </row>
    <row r="192" s="2" customFormat="1">
      <c r="A192" s="38"/>
      <c r="B192" s="39"/>
      <c r="C192" s="40"/>
      <c r="D192" s="229" t="s">
        <v>150</v>
      </c>
      <c r="E192" s="40"/>
      <c r="F192" s="260" t="s">
        <v>250</v>
      </c>
      <c r="G192" s="40"/>
      <c r="H192" s="40"/>
      <c r="I192" s="261"/>
      <c r="J192" s="40"/>
      <c r="K192" s="40"/>
      <c r="L192" s="44"/>
      <c r="M192" s="262"/>
      <c r="N192" s="263"/>
      <c r="O192" s="91"/>
      <c r="P192" s="91"/>
      <c r="Q192" s="91"/>
      <c r="R192" s="91"/>
      <c r="S192" s="91"/>
      <c r="T192" s="92"/>
      <c r="U192" s="38"/>
      <c r="V192" s="38"/>
      <c r="W192" s="38"/>
      <c r="X192" s="38"/>
      <c r="Y192" s="38"/>
      <c r="Z192" s="38"/>
      <c r="AA192" s="38"/>
      <c r="AB192" s="38"/>
      <c r="AC192" s="38"/>
      <c r="AD192" s="38"/>
      <c r="AE192" s="38"/>
      <c r="AT192" s="17" t="s">
        <v>150</v>
      </c>
      <c r="AU192" s="17" t="s">
        <v>87</v>
      </c>
    </row>
    <row r="193" s="12" customFormat="1" ht="22.8" customHeight="1">
      <c r="A193" s="12"/>
      <c r="B193" s="198"/>
      <c r="C193" s="199"/>
      <c r="D193" s="200" t="s">
        <v>75</v>
      </c>
      <c r="E193" s="212" t="s">
        <v>251</v>
      </c>
      <c r="F193" s="212" t="s">
        <v>252</v>
      </c>
      <c r="G193" s="199"/>
      <c r="H193" s="199"/>
      <c r="I193" s="202"/>
      <c r="J193" s="213">
        <f>BK193</f>
        <v>0</v>
      </c>
      <c r="K193" s="199"/>
      <c r="L193" s="204"/>
      <c r="M193" s="205"/>
      <c r="N193" s="206"/>
      <c r="O193" s="206"/>
      <c r="P193" s="207">
        <f>SUM(P194:P197)</f>
        <v>0</v>
      </c>
      <c r="Q193" s="206"/>
      <c r="R193" s="207">
        <f>SUM(R194:R197)</f>
        <v>0</v>
      </c>
      <c r="S193" s="206"/>
      <c r="T193" s="208">
        <f>SUM(T194:T197)</f>
        <v>0</v>
      </c>
      <c r="U193" s="12"/>
      <c r="V193" s="12"/>
      <c r="W193" s="12"/>
      <c r="X193" s="12"/>
      <c r="Y193" s="12"/>
      <c r="Z193" s="12"/>
      <c r="AA193" s="12"/>
      <c r="AB193" s="12"/>
      <c r="AC193" s="12"/>
      <c r="AD193" s="12"/>
      <c r="AE193" s="12"/>
      <c r="AR193" s="209" t="s">
        <v>157</v>
      </c>
      <c r="AT193" s="210" t="s">
        <v>75</v>
      </c>
      <c r="AU193" s="210" t="s">
        <v>84</v>
      </c>
      <c r="AY193" s="209" t="s">
        <v>124</v>
      </c>
      <c r="BK193" s="211">
        <f>SUM(BK194:BK197)</f>
        <v>0</v>
      </c>
    </row>
    <row r="194" s="2" customFormat="1" ht="16.5" customHeight="1">
      <c r="A194" s="38"/>
      <c r="B194" s="39"/>
      <c r="C194" s="214" t="s">
        <v>7</v>
      </c>
      <c r="D194" s="214" t="s">
        <v>126</v>
      </c>
      <c r="E194" s="215" t="s">
        <v>253</v>
      </c>
      <c r="F194" s="216" t="s">
        <v>254</v>
      </c>
      <c r="G194" s="217" t="s">
        <v>215</v>
      </c>
      <c r="H194" s="218">
        <v>1</v>
      </c>
      <c r="I194" s="219"/>
      <c r="J194" s="220">
        <f>ROUND(I194*H194,2)</f>
        <v>0</v>
      </c>
      <c r="K194" s="216" t="s">
        <v>130</v>
      </c>
      <c r="L194" s="44"/>
      <c r="M194" s="221" t="s">
        <v>1</v>
      </c>
      <c r="N194" s="222" t="s">
        <v>41</v>
      </c>
      <c r="O194" s="91"/>
      <c r="P194" s="223">
        <f>O194*H194</f>
        <v>0</v>
      </c>
      <c r="Q194" s="223">
        <v>0</v>
      </c>
      <c r="R194" s="223">
        <f>Q194*H194</f>
        <v>0</v>
      </c>
      <c r="S194" s="223">
        <v>0</v>
      </c>
      <c r="T194" s="224">
        <f>S194*H194</f>
        <v>0</v>
      </c>
      <c r="U194" s="38"/>
      <c r="V194" s="38"/>
      <c r="W194" s="38"/>
      <c r="X194" s="38"/>
      <c r="Y194" s="38"/>
      <c r="Z194" s="38"/>
      <c r="AA194" s="38"/>
      <c r="AB194" s="38"/>
      <c r="AC194" s="38"/>
      <c r="AD194" s="38"/>
      <c r="AE194" s="38"/>
      <c r="AR194" s="225" t="s">
        <v>241</v>
      </c>
      <c r="AT194" s="225" t="s">
        <v>126</v>
      </c>
      <c r="AU194" s="225" t="s">
        <v>87</v>
      </c>
      <c r="AY194" s="17" t="s">
        <v>124</v>
      </c>
      <c r="BE194" s="226">
        <f>IF(N194="základní",J194,0)</f>
        <v>0</v>
      </c>
      <c r="BF194" s="226">
        <f>IF(N194="snížená",J194,0)</f>
        <v>0</v>
      </c>
      <c r="BG194" s="226">
        <f>IF(N194="zákl. přenesená",J194,0)</f>
        <v>0</v>
      </c>
      <c r="BH194" s="226">
        <f>IF(N194="sníž. přenesená",J194,0)</f>
        <v>0</v>
      </c>
      <c r="BI194" s="226">
        <f>IF(N194="nulová",J194,0)</f>
        <v>0</v>
      </c>
      <c r="BJ194" s="17" t="s">
        <v>84</v>
      </c>
      <c r="BK194" s="226">
        <f>ROUND(I194*H194,2)</f>
        <v>0</v>
      </c>
      <c r="BL194" s="17" t="s">
        <v>241</v>
      </c>
      <c r="BM194" s="225" t="s">
        <v>255</v>
      </c>
    </row>
    <row r="195" s="2" customFormat="1">
      <c r="A195" s="38"/>
      <c r="B195" s="39"/>
      <c r="C195" s="40"/>
      <c r="D195" s="229" t="s">
        <v>150</v>
      </c>
      <c r="E195" s="40"/>
      <c r="F195" s="260" t="s">
        <v>256</v>
      </c>
      <c r="G195" s="40"/>
      <c r="H195" s="40"/>
      <c r="I195" s="261"/>
      <c r="J195" s="40"/>
      <c r="K195" s="40"/>
      <c r="L195" s="44"/>
      <c r="M195" s="262"/>
      <c r="N195" s="263"/>
      <c r="O195" s="91"/>
      <c r="P195" s="91"/>
      <c r="Q195" s="91"/>
      <c r="R195" s="91"/>
      <c r="S195" s="91"/>
      <c r="T195" s="92"/>
      <c r="U195" s="38"/>
      <c r="V195" s="38"/>
      <c r="W195" s="38"/>
      <c r="X195" s="38"/>
      <c r="Y195" s="38"/>
      <c r="Z195" s="38"/>
      <c r="AA195" s="38"/>
      <c r="AB195" s="38"/>
      <c r="AC195" s="38"/>
      <c r="AD195" s="38"/>
      <c r="AE195" s="38"/>
      <c r="AT195" s="17" t="s">
        <v>150</v>
      </c>
      <c r="AU195" s="17" t="s">
        <v>87</v>
      </c>
    </row>
    <row r="196" s="2" customFormat="1" ht="16.5" customHeight="1">
      <c r="A196" s="38"/>
      <c r="B196" s="39"/>
      <c r="C196" s="214" t="s">
        <v>257</v>
      </c>
      <c r="D196" s="214" t="s">
        <v>126</v>
      </c>
      <c r="E196" s="215" t="s">
        <v>258</v>
      </c>
      <c r="F196" s="216" t="s">
        <v>259</v>
      </c>
      <c r="G196" s="217" t="s">
        <v>215</v>
      </c>
      <c r="H196" s="218">
        <v>1</v>
      </c>
      <c r="I196" s="219"/>
      <c r="J196" s="220">
        <f>ROUND(I196*H196,2)</f>
        <v>0</v>
      </c>
      <c r="K196" s="216" t="s">
        <v>130</v>
      </c>
      <c r="L196" s="44"/>
      <c r="M196" s="221" t="s">
        <v>1</v>
      </c>
      <c r="N196" s="222" t="s">
        <v>41</v>
      </c>
      <c r="O196" s="91"/>
      <c r="P196" s="223">
        <f>O196*H196</f>
        <v>0</v>
      </c>
      <c r="Q196" s="223">
        <v>0</v>
      </c>
      <c r="R196" s="223">
        <f>Q196*H196</f>
        <v>0</v>
      </c>
      <c r="S196" s="223">
        <v>0</v>
      </c>
      <c r="T196" s="224">
        <f>S196*H196</f>
        <v>0</v>
      </c>
      <c r="U196" s="38"/>
      <c r="V196" s="38"/>
      <c r="W196" s="38"/>
      <c r="X196" s="38"/>
      <c r="Y196" s="38"/>
      <c r="Z196" s="38"/>
      <c r="AA196" s="38"/>
      <c r="AB196" s="38"/>
      <c r="AC196" s="38"/>
      <c r="AD196" s="38"/>
      <c r="AE196" s="38"/>
      <c r="AR196" s="225" t="s">
        <v>241</v>
      </c>
      <c r="AT196" s="225" t="s">
        <v>126</v>
      </c>
      <c r="AU196" s="225" t="s">
        <v>87</v>
      </c>
      <c r="AY196" s="17" t="s">
        <v>124</v>
      </c>
      <c r="BE196" s="226">
        <f>IF(N196="základní",J196,0)</f>
        <v>0</v>
      </c>
      <c r="BF196" s="226">
        <f>IF(N196="snížená",J196,0)</f>
        <v>0</v>
      </c>
      <c r="BG196" s="226">
        <f>IF(N196="zákl. přenesená",J196,0)</f>
        <v>0</v>
      </c>
      <c r="BH196" s="226">
        <f>IF(N196="sníž. přenesená",J196,0)</f>
        <v>0</v>
      </c>
      <c r="BI196" s="226">
        <f>IF(N196="nulová",J196,0)</f>
        <v>0</v>
      </c>
      <c r="BJ196" s="17" t="s">
        <v>84</v>
      </c>
      <c r="BK196" s="226">
        <f>ROUND(I196*H196,2)</f>
        <v>0</v>
      </c>
      <c r="BL196" s="17" t="s">
        <v>241</v>
      </c>
      <c r="BM196" s="225" t="s">
        <v>260</v>
      </c>
    </row>
    <row r="197" s="2" customFormat="1">
      <c r="A197" s="38"/>
      <c r="B197" s="39"/>
      <c r="C197" s="40"/>
      <c r="D197" s="229" t="s">
        <v>150</v>
      </c>
      <c r="E197" s="40"/>
      <c r="F197" s="260" t="s">
        <v>261</v>
      </c>
      <c r="G197" s="40"/>
      <c r="H197" s="40"/>
      <c r="I197" s="261"/>
      <c r="J197" s="40"/>
      <c r="K197" s="40"/>
      <c r="L197" s="44"/>
      <c r="M197" s="262"/>
      <c r="N197" s="263"/>
      <c r="O197" s="91"/>
      <c r="P197" s="91"/>
      <c r="Q197" s="91"/>
      <c r="R197" s="91"/>
      <c r="S197" s="91"/>
      <c r="T197" s="92"/>
      <c r="U197" s="38"/>
      <c r="V197" s="38"/>
      <c r="W197" s="38"/>
      <c r="X197" s="38"/>
      <c r="Y197" s="38"/>
      <c r="Z197" s="38"/>
      <c r="AA197" s="38"/>
      <c r="AB197" s="38"/>
      <c r="AC197" s="38"/>
      <c r="AD197" s="38"/>
      <c r="AE197" s="38"/>
      <c r="AT197" s="17" t="s">
        <v>150</v>
      </c>
      <c r="AU197" s="17" t="s">
        <v>87</v>
      </c>
    </row>
    <row r="198" s="12" customFormat="1" ht="22.8" customHeight="1">
      <c r="A198" s="12"/>
      <c r="B198" s="198"/>
      <c r="C198" s="199"/>
      <c r="D198" s="200" t="s">
        <v>75</v>
      </c>
      <c r="E198" s="212" t="s">
        <v>262</v>
      </c>
      <c r="F198" s="212" t="s">
        <v>263</v>
      </c>
      <c r="G198" s="199"/>
      <c r="H198" s="199"/>
      <c r="I198" s="202"/>
      <c r="J198" s="213">
        <f>BK198</f>
        <v>0</v>
      </c>
      <c r="K198" s="199"/>
      <c r="L198" s="204"/>
      <c r="M198" s="205"/>
      <c r="N198" s="206"/>
      <c r="O198" s="206"/>
      <c r="P198" s="207">
        <f>SUM(P199:P202)</f>
        <v>0</v>
      </c>
      <c r="Q198" s="206"/>
      <c r="R198" s="207">
        <f>SUM(R199:R202)</f>
        <v>0</v>
      </c>
      <c r="S198" s="206"/>
      <c r="T198" s="208">
        <f>SUM(T199:T202)</f>
        <v>0</v>
      </c>
      <c r="U198" s="12"/>
      <c r="V198" s="12"/>
      <c r="W198" s="12"/>
      <c r="X198" s="12"/>
      <c r="Y198" s="12"/>
      <c r="Z198" s="12"/>
      <c r="AA198" s="12"/>
      <c r="AB198" s="12"/>
      <c r="AC198" s="12"/>
      <c r="AD198" s="12"/>
      <c r="AE198" s="12"/>
      <c r="AR198" s="209" t="s">
        <v>157</v>
      </c>
      <c r="AT198" s="210" t="s">
        <v>75</v>
      </c>
      <c r="AU198" s="210" t="s">
        <v>84</v>
      </c>
      <c r="AY198" s="209" t="s">
        <v>124</v>
      </c>
      <c r="BK198" s="211">
        <f>SUM(BK199:BK202)</f>
        <v>0</v>
      </c>
    </row>
    <row r="199" s="2" customFormat="1" ht="16.5" customHeight="1">
      <c r="A199" s="38"/>
      <c r="B199" s="39"/>
      <c r="C199" s="214" t="s">
        <v>264</v>
      </c>
      <c r="D199" s="214" t="s">
        <v>126</v>
      </c>
      <c r="E199" s="215" t="s">
        <v>265</v>
      </c>
      <c r="F199" s="216" t="s">
        <v>266</v>
      </c>
      <c r="G199" s="217" t="s">
        <v>215</v>
      </c>
      <c r="H199" s="218">
        <v>1</v>
      </c>
      <c r="I199" s="219"/>
      <c r="J199" s="220">
        <f>ROUND(I199*H199,2)</f>
        <v>0</v>
      </c>
      <c r="K199" s="216" t="s">
        <v>130</v>
      </c>
      <c r="L199" s="44"/>
      <c r="M199" s="221" t="s">
        <v>1</v>
      </c>
      <c r="N199" s="222" t="s">
        <v>41</v>
      </c>
      <c r="O199" s="91"/>
      <c r="P199" s="223">
        <f>O199*H199</f>
        <v>0</v>
      </c>
      <c r="Q199" s="223">
        <v>0</v>
      </c>
      <c r="R199" s="223">
        <f>Q199*H199</f>
        <v>0</v>
      </c>
      <c r="S199" s="223">
        <v>0</v>
      </c>
      <c r="T199" s="224">
        <f>S199*H199</f>
        <v>0</v>
      </c>
      <c r="U199" s="38"/>
      <c r="V199" s="38"/>
      <c r="W199" s="38"/>
      <c r="X199" s="38"/>
      <c r="Y199" s="38"/>
      <c r="Z199" s="38"/>
      <c r="AA199" s="38"/>
      <c r="AB199" s="38"/>
      <c r="AC199" s="38"/>
      <c r="AD199" s="38"/>
      <c r="AE199" s="38"/>
      <c r="AR199" s="225" t="s">
        <v>241</v>
      </c>
      <c r="AT199" s="225" t="s">
        <v>126</v>
      </c>
      <c r="AU199" s="225" t="s">
        <v>87</v>
      </c>
      <c r="AY199" s="17" t="s">
        <v>124</v>
      </c>
      <c r="BE199" s="226">
        <f>IF(N199="základní",J199,0)</f>
        <v>0</v>
      </c>
      <c r="BF199" s="226">
        <f>IF(N199="snížená",J199,0)</f>
        <v>0</v>
      </c>
      <c r="BG199" s="226">
        <f>IF(N199="zákl. přenesená",J199,0)</f>
        <v>0</v>
      </c>
      <c r="BH199" s="226">
        <f>IF(N199="sníž. přenesená",J199,0)</f>
        <v>0</v>
      </c>
      <c r="BI199" s="226">
        <f>IF(N199="nulová",J199,0)</f>
        <v>0</v>
      </c>
      <c r="BJ199" s="17" t="s">
        <v>84</v>
      </c>
      <c r="BK199" s="226">
        <f>ROUND(I199*H199,2)</f>
        <v>0</v>
      </c>
      <c r="BL199" s="17" t="s">
        <v>241</v>
      </c>
      <c r="BM199" s="225" t="s">
        <v>267</v>
      </c>
    </row>
    <row r="200" s="2" customFormat="1">
      <c r="A200" s="38"/>
      <c r="B200" s="39"/>
      <c r="C200" s="40"/>
      <c r="D200" s="229" t="s">
        <v>150</v>
      </c>
      <c r="E200" s="40"/>
      <c r="F200" s="260" t="s">
        <v>268</v>
      </c>
      <c r="G200" s="40"/>
      <c r="H200" s="40"/>
      <c r="I200" s="261"/>
      <c r="J200" s="40"/>
      <c r="K200" s="40"/>
      <c r="L200" s="44"/>
      <c r="M200" s="262"/>
      <c r="N200" s="263"/>
      <c r="O200" s="91"/>
      <c r="P200" s="91"/>
      <c r="Q200" s="91"/>
      <c r="R200" s="91"/>
      <c r="S200" s="91"/>
      <c r="T200" s="92"/>
      <c r="U200" s="38"/>
      <c r="V200" s="38"/>
      <c r="W200" s="38"/>
      <c r="X200" s="38"/>
      <c r="Y200" s="38"/>
      <c r="Z200" s="38"/>
      <c r="AA200" s="38"/>
      <c r="AB200" s="38"/>
      <c r="AC200" s="38"/>
      <c r="AD200" s="38"/>
      <c r="AE200" s="38"/>
      <c r="AT200" s="17" t="s">
        <v>150</v>
      </c>
      <c r="AU200" s="17" t="s">
        <v>87</v>
      </c>
    </row>
    <row r="201" s="2" customFormat="1" ht="16.5" customHeight="1">
      <c r="A201" s="38"/>
      <c r="B201" s="39"/>
      <c r="C201" s="214" t="s">
        <v>269</v>
      </c>
      <c r="D201" s="214" t="s">
        <v>126</v>
      </c>
      <c r="E201" s="215" t="s">
        <v>270</v>
      </c>
      <c r="F201" s="216" t="s">
        <v>271</v>
      </c>
      <c r="G201" s="217" t="s">
        <v>215</v>
      </c>
      <c r="H201" s="218">
        <v>1</v>
      </c>
      <c r="I201" s="219"/>
      <c r="J201" s="220">
        <f>ROUND(I201*H201,2)</f>
        <v>0</v>
      </c>
      <c r="K201" s="216" t="s">
        <v>130</v>
      </c>
      <c r="L201" s="44"/>
      <c r="M201" s="221" t="s">
        <v>1</v>
      </c>
      <c r="N201" s="222" t="s">
        <v>41</v>
      </c>
      <c r="O201" s="91"/>
      <c r="P201" s="223">
        <f>O201*H201</f>
        <v>0</v>
      </c>
      <c r="Q201" s="223">
        <v>0</v>
      </c>
      <c r="R201" s="223">
        <f>Q201*H201</f>
        <v>0</v>
      </c>
      <c r="S201" s="223">
        <v>0</v>
      </c>
      <c r="T201" s="224">
        <f>S201*H201</f>
        <v>0</v>
      </c>
      <c r="U201" s="38"/>
      <c r="V201" s="38"/>
      <c r="W201" s="38"/>
      <c r="X201" s="38"/>
      <c r="Y201" s="38"/>
      <c r="Z201" s="38"/>
      <c r="AA201" s="38"/>
      <c r="AB201" s="38"/>
      <c r="AC201" s="38"/>
      <c r="AD201" s="38"/>
      <c r="AE201" s="38"/>
      <c r="AR201" s="225" t="s">
        <v>241</v>
      </c>
      <c r="AT201" s="225" t="s">
        <v>126</v>
      </c>
      <c r="AU201" s="225" t="s">
        <v>87</v>
      </c>
      <c r="AY201" s="17" t="s">
        <v>124</v>
      </c>
      <c r="BE201" s="226">
        <f>IF(N201="základní",J201,0)</f>
        <v>0</v>
      </c>
      <c r="BF201" s="226">
        <f>IF(N201="snížená",J201,0)</f>
        <v>0</v>
      </c>
      <c r="BG201" s="226">
        <f>IF(N201="zákl. přenesená",J201,0)</f>
        <v>0</v>
      </c>
      <c r="BH201" s="226">
        <f>IF(N201="sníž. přenesená",J201,0)</f>
        <v>0</v>
      </c>
      <c r="BI201" s="226">
        <f>IF(N201="nulová",J201,0)</f>
        <v>0</v>
      </c>
      <c r="BJ201" s="17" t="s">
        <v>84</v>
      </c>
      <c r="BK201" s="226">
        <f>ROUND(I201*H201,2)</f>
        <v>0</v>
      </c>
      <c r="BL201" s="17" t="s">
        <v>241</v>
      </c>
      <c r="BM201" s="225" t="s">
        <v>272</v>
      </c>
    </row>
    <row r="202" s="2" customFormat="1">
      <c r="A202" s="38"/>
      <c r="B202" s="39"/>
      <c r="C202" s="40"/>
      <c r="D202" s="229" t="s">
        <v>150</v>
      </c>
      <c r="E202" s="40"/>
      <c r="F202" s="260" t="s">
        <v>273</v>
      </c>
      <c r="G202" s="40"/>
      <c r="H202" s="40"/>
      <c r="I202" s="261"/>
      <c r="J202" s="40"/>
      <c r="K202" s="40"/>
      <c r="L202" s="44"/>
      <c r="M202" s="262"/>
      <c r="N202" s="263"/>
      <c r="O202" s="91"/>
      <c r="P202" s="91"/>
      <c r="Q202" s="91"/>
      <c r="R202" s="91"/>
      <c r="S202" s="91"/>
      <c r="T202" s="92"/>
      <c r="U202" s="38"/>
      <c r="V202" s="38"/>
      <c r="W202" s="38"/>
      <c r="X202" s="38"/>
      <c r="Y202" s="38"/>
      <c r="Z202" s="38"/>
      <c r="AA202" s="38"/>
      <c r="AB202" s="38"/>
      <c r="AC202" s="38"/>
      <c r="AD202" s="38"/>
      <c r="AE202" s="38"/>
      <c r="AT202" s="17" t="s">
        <v>150</v>
      </c>
      <c r="AU202" s="17" t="s">
        <v>87</v>
      </c>
    </row>
    <row r="203" s="12" customFormat="1" ht="22.8" customHeight="1">
      <c r="A203" s="12"/>
      <c r="B203" s="198"/>
      <c r="C203" s="199"/>
      <c r="D203" s="200" t="s">
        <v>75</v>
      </c>
      <c r="E203" s="212" t="s">
        <v>274</v>
      </c>
      <c r="F203" s="212" t="s">
        <v>275</v>
      </c>
      <c r="G203" s="199"/>
      <c r="H203" s="199"/>
      <c r="I203" s="202"/>
      <c r="J203" s="213">
        <f>BK203</f>
        <v>0</v>
      </c>
      <c r="K203" s="199"/>
      <c r="L203" s="204"/>
      <c r="M203" s="205"/>
      <c r="N203" s="206"/>
      <c r="O203" s="206"/>
      <c r="P203" s="207">
        <f>SUM(P204:P205)</f>
        <v>0</v>
      </c>
      <c r="Q203" s="206"/>
      <c r="R203" s="207">
        <f>SUM(R204:R205)</f>
        <v>0</v>
      </c>
      <c r="S203" s="206"/>
      <c r="T203" s="208">
        <f>SUM(T204:T205)</f>
        <v>0</v>
      </c>
      <c r="U203" s="12"/>
      <c r="V203" s="12"/>
      <c r="W203" s="12"/>
      <c r="X203" s="12"/>
      <c r="Y203" s="12"/>
      <c r="Z203" s="12"/>
      <c r="AA203" s="12"/>
      <c r="AB203" s="12"/>
      <c r="AC203" s="12"/>
      <c r="AD203" s="12"/>
      <c r="AE203" s="12"/>
      <c r="AR203" s="209" t="s">
        <v>157</v>
      </c>
      <c r="AT203" s="210" t="s">
        <v>75</v>
      </c>
      <c r="AU203" s="210" t="s">
        <v>84</v>
      </c>
      <c r="AY203" s="209" t="s">
        <v>124</v>
      </c>
      <c r="BK203" s="211">
        <f>SUM(BK204:BK205)</f>
        <v>0</v>
      </c>
    </row>
    <row r="204" s="2" customFormat="1" ht="16.5" customHeight="1">
      <c r="A204" s="38"/>
      <c r="B204" s="39"/>
      <c r="C204" s="214" t="s">
        <v>276</v>
      </c>
      <c r="D204" s="214" t="s">
        <v>126</v>
      </c>
      <c r="E204" s="215" t="s">
        <v>277</v>
      </c>
      <c r="F204" s="216" t="s">
        <v>275</v>
      </c>
      <c r="G204" s="217" t="s">
        <v>215</v>
      </c>
      <c r="H204" s="218">
        <v>1</v>
      </c>
      <c r="I204" s="219"/>
      <c r="J204" s="220">
        <f>ROUND(I204*H204,2)</f>
        <v>0</v>
      </c>
      <c r="K204" s="216" t="s">
        <v>130</v>
      </c>
      <c r="L204" s="44"/>
      <c r="M204" s="221" t="s">
        <v>1</v>
      </c>
      <c r="N204" s="222" t="s">
        <v>41</v>
      </c>
      <c r="O204" s="91"/>
      <c r="P204" s="223">
        <f>O204*H204</f>
        <v>0</v>
      </c>
      <c r="Q204" s="223">
        <v>0</v>
      </c>
      <c r="R204" s="223">
        <f>Q204*H204</f>
        <v>0</v>
      </c>
      <c r="S204" s="223">
        <v>0</v>
      </c>
      <c r="T204" s="224">
        <f>S204*H204</f>
        <v>0</v>
      </c>
      <c r="U204" s="38"/>
      <c r="V204" s="38"/>
      <c r="W204" s="38"/>
      <c r="X204" s="38"/>
      <c r="Y204" s="38"/>
      <c r="Z204" s="38"/>
      <c r="AA204" s="38"/>
      <c r="AB204" s="38"/>
      <c r="AC204" s="38"/>
      <c r="AD204" s="38"/>
      <c r="AE204" s="38"/>
      <c r="AR204" s="225" t="s">
        <v>241</v>
      </c>
      <c r="AT204" s="225" t="s">
        <v>126</v>
      </c>
      <c r="AU204" s="225" t="s">
        <v>87</v>
      </c>
      <c r="AY204" s="17" t="s">
        <v>124</v>
      </c>
      <c r="BE204" s="226">
        <f>IF(N204="základní",J204,0)</f>
        <v>0</v>
      </c>
      <c r="BF204" s="226">
        <f>IF(N204="snížená",J204,0)</f>
        <v>0</v>
      </c>
      <c r="BG204" s="226">
        <f>IF(N204="zákl. přenesená",J204,0)</f>
        <v>0</v>
      </c>
      <c r="BH204" s="226">
        <f>IF(N204="sníž. přenesená",J204,0)</f>
        <v>0</v>
      </c>
      <c r="BI204" s="226">
        <f>IF(N204="nulová",J204,0)</f>
        <v>0</v>
      </c>
      <c r="BJ204" s="17" t="s">
        <v>84</v>
      </c>
      <c r="BK204" s="226">
        <f>ROUND(I204*H204,2)</f>
        <v>0</v>
      </c>
      <c r="BL204" s="17" t="s">
        <v>241</v>
      </c>
      <c r="BM204" s="225" t="s">
        <v>278</v>
      </c>
    </row>
    <row r="205" s="2" customFormat="1">
      <c r="A205" s="38"/>
      <c r="B205" s="39"/>
      <c r="C205" s="40"/>
      <c r="D205" s="229" t="s">
        <v>150</v>
      </c>
      <c r="E205" s="40"/>
      <c r="F205" s="260" t="s">
        <v>279</v>
      </c>
      <c r="G205" s="40"/>
      <c r="H205" s="40"/>
      <c r="I205" s="261"/>
      <c r="J205" s="40"/>
      <c r="K205" s="40"/>
      <c r="L205" s="44"/>
      <c r="M205" s="274"/>
      <c r="N205" s="275"/>
      <c r="O205" s="276"/>
      <c r="P205" s="276"/>
      <c r="Q205" s="276"/>
      <c r="R205" s="276"/>
      <c r="S205" s="276"/>
      <c r="T205" s="277"/>
      <c r="U205" s="38"/>
      <c r="V205" s="38"/>
      <c r="W205" s="38"/>
      <c r="X205" s="38"/>
      <c r="Y205" s="38"/>
      <c r="Z205" s="38"/>
      <c r="AA205" s="38"/>
      <c r="AB205" s="38"/>
      <c r="AC205" s="38"/>
      <c r="AD205" s="38"/>
      <c r="AE205" s="38"/>
      <c r="AT205" s="17" t="s">
        <v>150</v>
      </c>
      <c r="AU205" s="17" t="s">
        <v>87</v>
      </c>
    </row>
    <row r="206" s="2" customFormat="1" ht="6.96" customHeight="1">
      <c r="A206" s="38"/>
      <c r="B206" s="66"/>
      <c r="C206" s="67"/>
      <c r="D206" s="67"/>
      <c r="E206" s="67"/>
      <c r="F206" s="67"/>
      <c r="G206" s="67"/>
      <c r="H206" s="67"/>
      <c r="I206" s="67"/>
      <c r="J206" s="67"/>
      <c r="K206" s="67"/>
      <c r="L206" s="44"/>
      <c r="M206" s="38"/>
      <c r="O206" s="38"/>
      <c r="P206" s="38"/>
      <c r="Q206" s="38"/>
      <c r="R206" s="38"/>
      <c r="S206" s="38"/>
      <c r="T206" s="38"/>
      <c r="U206" s="38"/>
      <c r="V206" s="38"/>
      <c r="W206" s="38"/>
      <c r="X206" s="38"/>
      <c r="Y206" s="38"/>
      <c r="Z206" s="38"/>
      <c r="AA206" s="38"/>
      <c r="AB206" s="38"/>
      <c r="AC206" s="38"/>
      <c r="AD206" s="38"/>
      <c r="AE206" s="38"/>
    </row>
  </sheetData>
  <sheetProtection sheet="1" autoFilter="0" formatColumns="0" formatRows="0" objects="1" scenarios="1" spinCount="100000" saltValue="WaY8YW2wpU3wK2cJ0edGdzsQ8J8xU12LeleOc5/4i1fFB6hEGgWJ03n0EzX4dzDDv74O5d6zX0h6i5axx7+iEA==" hashValue="rFNlT3CqlYaiMJ5IeidDKu6z+cQ4citBShkumqx+5oKTB6dbewgAILaL68pxdwJTigbQUrMgslUPjYKoeGL8mA==" algorithmName="SHA-512" password="E785"/>
  <autoFilter ref="C127:K205"/>
  <mergeCells count="9">
    <mergeCell ref="E7:H7"/>
    <mergeCell ref="E9:H9"/>
    <mergeCell ref="E18:H18"/>
    <mergeCell ref="E27:H27"/>
    <mergeCell ref="E85:H85"/>
    <mergeCell ref="E87:H87"/>
    <mergeCell ref="E118:H118"/>
    <mergeCell ref="E120:H120"/>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docProps/core.xml><?xml version="1.0" encoding="utf-8"?>
<cp:coreProperties xmlns:dc="http://purl.org/dc/elements/1.1/" xmlns:dcterms="http://purl.org/dc/terms/" xmlns:xsi="http://www.w3.org/2001/XMLSchema-instance" xmlns:cp="http://schemas.openxmlformats.org/package/2006/metadata/core-properties">
  <dc:creator>DESKTOP-4EPUNVH\Moje</dc:creator>
  <cp:lastModifiedBy>DESKTOP-4EPUNVH\Moje</cp:lastModifiedBy>
  <dcterms:created xsi:type="dcterms:W3CDTF">2022-08-26T13:49:33Z</dcterms:created>
  <dcterms:modified xsi:type="dcterms:W3CDTF">2022-08-26T13:49:35Z</dcterms:modified>
</cp:coreProperties>
</file>